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39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+xml"/>
  <Default Extension="xml" ContentType="application/xml"/>
  <Override PartName="/xl/drawings/drawing2.xml" ContentType="application/vnd.openxmlformats-officedocument.drawingml.chartshapes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drawings/drawing33.xml" ContentType="application/vnd.openxmlformats-officedocument.drawing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charts/chart25.xml" ContentType="application/vnd.openxmlformats-officedocument.drawingml.char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drawings/drawing38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ml.chartshapes+xml"/>
  <Override PartName="/xl/drawings/drawing36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xl/drawings/drawing34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ml.chartshapes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37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drawings/drawing26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05" yWindow="-60" windowWidth="4365" windowHeight="8655" tabRatio="916" firstSheet="22" activeTab="29"/>
  </bookViews>
  <sheets>
    <sheet name="เต้านม" sheetId="6" r:id="rId1"/>
    <sheet name="ต17" sheetId="64008" r:id="rId2"/>
    <sheet name="ต18" sheetId="7" r:id="rId3"/>
    <sheet name="ต19" sheetId="26" r:id="rId4"/>
    <sheet name="รุป17" sheetId="21" r:id="rId5"/>
    <sheet name="ปากมดลูก" sheetId="8" r:id="rId6"/>
    <sheet name="ตร21" sheetId="17" r:id="rId7"/>
    <sheet name="ตร22" sheetId="9" r:id="rId8"/>
    <sheet name="ตร23" sheetId="27" r:id="rId9"/>
    <sheet name="รูป23" sheetId="22" r:id="rId10"/>
    <sheet name="สำไส้ใหญ่" sheetId="12" r:id="rId11"/>
    <sheet name="ต25" sheetId="18" r:id="rId12"/>
    <sheet name="ต26" sheetId="29" r:id="rId13"/>
    <sheet name="ต27" sheetId="24" r:id="rId14"/>
    <sheet name="รูป27" sheetId="19" r:id="rId15"/>
    <sheet name="ตับและท่อน้ำดี" sheetId="4" r:id="rId16"/>
    <sheet name="ต29" sheetId="15" r:id="rId17"/>
    <sheet name="ตร30" sheetId="5" r:id="rId18"/>
    <sheet name="ตร31" sheetId="25" r:id="rId19"/>
    <sheet name="รูป32" sheetId="20" r:id="rId20"/>
    <sheet name="ปอด" sheetId="10" r:id="rId21"/>
    <sheet name="ต33" sheetId="14" r:id="rId22"/>
    <sheet name="ต34" sheetId="11" r:id="rId23"/>
    <sheet name="ต35" sheetId="28" r:id="rId24"/>
    <sheet name="รูป 37" sheetId="23" r:id="rId25"/>
    <sheet name="ตร36" sheetId="64004" r:id="rId26"/>
    <sheet name="คั่นหน้า" sheetId="64007" r:id="rId27"/>
    <sheet name="PATHOน.44" sheetId="64012" r:id="rId28"/>
    <sheet name="PATHOน.45" sheetId="64013" r:id="rId29"/>
    <sheet name="PATHOน.46" sheetId="64042" r:id="rId30"/>
    <sheet name="PATHOน.47" sheetId="64043" r:id="rId31"/>
    <sheet name="PATHOน.48" sheetId="64046" r:id="rId32"/>
    <sheet name="PATHOน.49" sheetId="64047" r:id="rId33"/>
    <sheet name="PATHOน.50" sheetId="64048" r:id="rId34"/>
    <sheet name="PATHOน.51" sheetId="64049" r:id="rId35"/>
    <sheet name="PATHOน.52" sheetId="64050" r:id="rId36"/>
    <sheet name="PATHOน.53" sheetId="64051" r:id="rId37"/>
    <sheet name="PATHOน.54" sheetId="64053" r:id="rId38"/>
    <sheet name="PATHOน.55" sheetId="64055" r:id="rId39"/>
    <sheet name="PATHOน.56" sheetId="64054" r:id="rId40"/>
  </sheets>
  <definedNames>
    <definedName name="_xlnm.Print_Area" localSheetId="15">ตับและท่อน้ำดี!$A$1:$D$32</definedName>
  </definedNames>
  <calcPr calcId="124519"/>
</workbook>
</file>

<file path=xl/calcChain.xml><?xml version="1.0" encoding="utf-8"?>
<calcChain xmlns="http://schemas.openxmlformats.org/spreadsheetml/2006/main">
  <c r="G5" i="11"/>
  <c r="G10"/>
  <c r="G9"/>
  <c r="G8"/>
  <c r="G7"/>
  <c r="G6"/>
  <c r="H41" i="64054" l="1"/>
  <c r="H40"/>
  <c r="H39"/>
  <c r="H38"/>
  <c r="H37"/>
  <c r="H36"/>
  <c r="H35"/>
  <c r="H34"/>
  <c r="H33"/>
  <c r="H32"/>
  <c r="H31"/>
  <c r="G30"/>
  <c r="F30"/>
  <c r="H30" s="1"/>
  <c r="H28"/>
  <c r="H27"/>
  <c r="H26"/>
  <c r="H25"/>
  <c r="H24"/>
  <c r="H23"/>
  <c r="H22"/>
  <c r="H21"/>
  <c r="H20"/>
  <c r="H19"/>
  <c r="H18"/>
  <c r="H17"/>
  <c r="H16"/>
  <c r="H15"/>
  <c r="H14"/>
  <c r="G13"/>
  <c r="F13"/>
  <c r="H13" s="1"/>
  <c r="H11"/>
  <c r="H10"/>
  <c r="H9"/>
  <c r="G9"/>
  <c r="F9"/>
  <c r="H7"/>
  <c r="H6"/>
  <c r="H5"/>
  <c r="H4"/>
  <c r="G4"/>
  <c r="F4"/>
  <c r="H41" i="64055"/>
  <c r="H40"/>
  <c r="H39"/>
  <c r="H38"/>
  <c r="H37"/>
  <c r="H36"/>
  <c r="H35"/>
  <c r="H34"/>
  <c r="H33"/>
  <c r="H32"/>
  <c r="G31"/>
  <c r="F31"/>
  <c r="H31" s="1"/>
  <c r="H29"/>
  <c r="H28"/>
  <c r="H27"/>
  <c r="G25"/>
  <c r="F25"/>
  <c r="H25" s="1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4"/>
  <c r="F4"/>
  <c r="H4" s="1"/>
  <c r="H41" i="64053"/>
  <c r="H40"/>
  <c r="H39"/>
  <c r="H38"/>
  <c r="H37"/>
  <c r="G36"/>
  <c r="F36"/>
  <c r="H36" s="1"/>
  <c r="H34"/>
  <c r="H33"/>
  <c r="H32"/>
  <c r="H31"/>
  <c r="G31"/>
  <c r="F31"/>
  <c r="H29"/>
  <c r="H28"/>
  <c r="H27"/>
  <c r="H26"/>
  <c r="H25"/>
  <c r="H24"/>
  <c r="G23"/>
  <c r="F23"/>
  <c r="H23" s="1"/>
  <c r="H21"/>
  <c r="F20"/>
  <c r="H20" s="1"/>
  <c r="H18"/>
  <c r="H17"/>
  <c r="H16"/>
  <c r="H15"/>
  <c r="H14"/>
  <c r="H13"/>
  <c r="H12"/>
  <c r="H11"/>
  <c r="H10"/>
  <c r="H9"/>
  <c r="G9"/>
  <c r="F9"/>
  <c r="H7"/>
  <c r="H6"/>
  <c r="H5"/>
  <c r="F4"/>
  <c r="H4" s="1"/>
  <c r="H41" i="64051"/>
  <c r="H40"/>
  <c r="H39"/>
  <c r="H38"/>
  <c r="F38"/>
  <c r="H36"/>
  <c r="H35"/>
  <c r="H34"/>
  <c r="H33"/>
  <c r="G33"/>
  <c r="F33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G8"/>
  <c r="F8"/>
  <c r="H6"/>
  <c r="H4"/>
  <c r="G4"/>
  <c r="H45" i="64050"/>
  <c r="H44"/>
  <c r="H43"/>
  <c r="H42"/>
  <c r="H41"/>
  <c r="H40"/>
  <c r="H39"/>
  <c r="H38"/>
  <c r="H37"/>
  <c r="G36"/>
  <c r="F36"/>
  <c r="H36" s="1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G15"/>
  <c r="F15"/>
  <c r="H15" s="1"/>
  <c r="H13"/>
  <c r="H12"/>
  <c r="G11"/>
  <c r="F11"/>
  <c r="H11" s="1"/>
  <c r="H9"/>
  <c r="H8"/>
  <c r="H7"/>
  <c r="H6"/>
  <c r="H5"/>
  <c r="H4"/>
  <c r="G4"/>
  <c r="F4"/>
  <c r="H46" i="64049"/>
  <c r="H45"/>
  <c r="H44"/>
  <c r="H43"/>
  <c r="H42"/>
  <c r="H41"/>
  <c r="H40"/>
  <c r="H33" s="1"/>
  <c r="H39"/>
  <c r="H38"/>
  <c r="H37"/>
  <c r="H36"/>
  <c r="H35"/>
  <c r="H34"/>
  <c r="G33"/>
  <c r="F33"/>
  <c r="H40" i="64048"/>
  <c r="H41"/>
  <c r="H31" i="64049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 s="1"/>
  <c r="G10"/>
  <c r="F10"/>
  <c r="H8"/>
  <c r="H7"/>
  <c r="H5"/>
  <c r="G4"/>
  <c r="F4"/>
  <c r="H38" i="64048"/>
  <c r="H37"/>
  <c r="H36"/>
  <c r="H35"/>
  <c r="H34"/>
  <c r="H33"/>
  <c r="H32"/>
  <c r="H31"/>
  <c r="H30"/>
  <c r="H29"/>
  <c r="H28"/>
  <c r="H27" s="1"/>
  <c r="G27"/>
  <c r="F27"/>
  <c r="H25"/>
  <c r="H24"/>
  <c r="H23"/>
  <c r="H22"/>
  <c r="H21"/>
  <c r="H20"/>
  <c r="H19"/>
  <c r="H18"/>
  <c r="H16" s="1"/>
  <c r="G16"/>
  <c r="F16"/>
  <c r="H14"/>
  <c r="H13"/>
  <c r="H12"/>
  <c r="H11"/>
  <c r="G9"/>
  <c r="F9"/>
  <c r="H7"/>
  <c r="H6"/>
  <c r="H5"/>
  <c r="G4"/>
  <c r="F4"/>
  <c r="H44" i="64047"/>
  <c r="H43"/>
  <c r="H42"/>
  <c r="H41"/>
  <c r="H40"/>
  <c r="H39"/>
  <c r="G39"/>
  <c r="F39"/>
  <c r="H36"/>
  <c r="G36"/>
  <c r="F36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G15"/>
  <c r="F15"/>
  <c r="H13"/>
  <c r="H12"/>
  <c r="H11"/>
  <c r="H10"/>
  <c r="H9"/>
  <c r="H8"/>
  <c r="G8"/>
  <c r="F8"/>
  <c r="H6"/>
  <c r="H5"/>
  <c r="G4"/>
  <c r="F4"/>
  <c r="H4" s="1"/>
  <c r="H41" i="64046"/>
  <c r="H40"/>
  <c r="H39"/>
  <c r="H38"/>
  <c r="H37"/>
  <c r="H36"/>
  <c r="H35"/>
  <c r="H34"/>
  <c r="H33"/>
  <c r="H32"/>
  <c r="H31"/>
  <c r="G31"/>
  <c r="F31"/>
  <c r="H29"/>
  <c r="H28"/>
  <c r="H27"/>
  <c r="H26"/>
  <c r="H25"/>
  <c r="G25"/>
  <c r="F25"/>
  <c r="H23"/>
  <c r="H22"/>
  <c r="H21"/>
  <c r="G20"/>
  <c r="F20"/>
  <c r="H20" s="1"/>
  <c r="H18"/>
  <c r="H17"/>
  <c r="H16"/>
  <c r="G15"/>
  <c r="F15"/>
  <c r="H15" s="1"/>
  <c r="H13"/>
  <c r="H12"/>
  <c r="H11"/>
  <c r="H10"/>
  <c r="H9"/>
  <c r="G8"/>
  <c r="F8"/>
  <c r="H8" s="1"/>
  <c r="H6"/>
  <c r="H5"/>
  <c r="G4"/>
  <c r="F4"/>
  <c r="H4" s="1"/>
  <c r="H42" i="64043"/>
  <c r="H41"/>
  <c r="H40"/>
  <c r="H39"/>
  <c r="H38"/>
  <c r="H37"/>
  <c r="H36"/>
  <c r="H35"/>
  <c r="H34"/>
  <c r="H33"/>
  <c r="H32"/>
  <c r="H31"/>
  <c r="G31"/>
  <c r="F31"/>
  <c r="H29"/>
  <c r="F28"/>
  <c r="H28" s="1"/>
  <c r="H27" s="1"/>
  <c r="G27"/>
  <c r="F27"/>
  <c r="H25"/>
  <c r="H24"/>
  <c r="H23"/>
  <c r="H22"/>
  <c r="H21"/>
  <c r="G20"/>
  <c r="F20"/>
  <c r="H20" s="1"/>
  <c r="H18"/>
  <c r="H17"/>
  <c r="H16"/>
  <c r="H15" s="1"/>
  <c r="G15"/>
  <c r="F15"/>
  <c r="H13"/>
  <c r="H12"/>
  <c r="H11"/>
  <c r="H10"/>
  <c r="H9"/>
  <c r="H8"/>
  <c r="H7"/>
  <c r="H6"/>
  <c r="H5"/>
  <c r="G4"/>
  <c r="F4"/>
  <c r="H4" s="1"/>
  <c r="H37" i="64042"/>
  <c r="H36"/>
  <c r="H35"/>
  <c r="H34"/>
  <c r="H33"/>
  <c r="H32"/>
  <c r="H31"/>
  <c r="H30"/>
  <c r="G29"/>
  <c r="F29"/>
  <c r="H29" s="1"/>
  <c r="H27"/>
  <c r="H26"/>
  <c r="G26"/>
  <c r="F26"/>
  <c r="H24"/>
  <c r="H23"/>
  <c r="H22"/>
  <c r="H21"/>
  <c r="H20" s="1"/>
  <c r="G20"/>
  <c r="F20"/>
  <c r="H18"/>
  <c r="H17"/>
  <c r="H16"/>
  <c r="H15"/>
  <c r="H14"/>
  <c r="H13"/>
  <c r="H12"/>
  <c r="G12"/>
  <c r="F12"/>
  <c r="H10"/>
  <c r="H9"/>
  <c r="H8"/>
  <c r="H7"/>
  <c r="H6"/>
  <c r="H5"/>
  <c r="G4"/>
  <c r="F4"/>
  <c r="H4" s="1"/>
  <c r="H39" i="64013"/>
  <c r="H38"/>
  <c r="H37"/>
  <c r="H36"/>
  <c r="G35"/>
  <c r="F35"/>
  <c r="H35" s="1"/>
  <c r="H33"/>
  <c r="H32"/>
  <c r="H31"/>
  <c r="H29"/>
  <c r="G28"/>
  <c r="F28"/>
  <c r="H28" s="1"/>
  <c r="H41" i="64012"/>
  <c r="H40"/>
  <c r="H39"/>
  <c r="H38"/>
  <c r="H37"/>
  <c r="G36"/>
  <c r="F36"/>
  <c r="H36" s="1"/>
  <c r="H26" i="64013"/>
  <c r="H25"/>
  <c r="H24"/>
  <c r="H23"/>
  <c r="H22"/>
  <c r="G22"/>
  <c r="F22"/>
  <c r="H20"/>
  <c r="H19"/>
  <c r="H18"/>
  <c r="H17"/>
  <c r="H16"/>
  <c r="H15"/>
  <c r="H14"/>
  <c r="H13"/>
  <c r="G12"/>
  <c r="F12"/>
  <c r="H12" s="1"/>
  <c r="H10"/>
  <c r="H9"/>
  <c r="H8"/>
  <c r="H7"/>
  <c r="H6"/>
  <c r="H5"/>
  <c r="H4" s="1"/>
  <c r="G4"/>
  <c r="F4"/>
  <c r="H4" i="64049" l="1"/>
  <c r="H9" i="64048"/>
  <c r="H4"/>
  <c r="H34" i="64012"/>
  <c r="H33"/>
  <c r="H32"/>
  <c r="G31"/>
  <c r="F31"/>
  <c r="H29"/>
  <c r="H28"/>
  <c r="H27"/>
  <c r="H26"/>
  <c r="H25"/>
  <c r="H24"/>
  <c r="H23" s="1"/>
  <c r="G23"/>
  <c r="F23"/>
  <c r="H21"/>
  <c r="H20"/>
  <c r="H19"/>
  <c r="H18"/>
  <c r="H17" s="1"/>
  <c r="G17"/>
  <c r="F17"/>
  <c r="H15"/>
  <c r="H14"/>
  <c r="H13"/>
  <c r="H12"/>
  <c r="H11"/>
  <c r="G10"/>
  <c r="F10"/>
  <c r="H10" s="1"/>
  <c r="H8"/>
  <c r="H7"/>
  <c r="H6"/>
  <c r="H5"/>
  <c r="G4"/>
  <c r="F4"/>
  <c r="H4" s="1"/>
  <c r="C4" i="64008"/>
  <c r="C5"/>
  <c r="C6"/>
  <c r="C7"/>
  <c r="C8"/>
  <c r="B9"/>
  <c r="H31" i="64012" l="1"/>
  <c r="F11" i="11"/>
  <c r="C6"/>
  <c r="C7"/>
  <c r="C8"/>
  <c r="C9"/>
  <c r="C10"/>
  <c r="C11"/>
  <c r="C12"/>
  <c r="C13"/>
  <c r="C14"/>
  <c r="C15"/>
  <c r="C16"/>
  <c r="C17"/>
  <c r="C18"/>
  <c r="C19"/>
  <c r="C20"/>
  <c r="C21"/>
  <c r="C22"/>
  <c r="C23"/>
  <c r="C5"/>
  <c r="B24"/>
  <c r="C24" l="1"/>
  <c r="D5" i="14"/>
  <c r="D6"/>
  <c r="D7"/>
  <c r="D8"/>
  <c r="D4"/>
  <c r="C7" i="10"/>
  <c r="C8"/>
  <c r="C9"/>
  <c r="C10"/>
  <c r="C11"/>
  <c r="C12"/>
  <c r="C6"/>
  <c r="B10" i="5"/>
  <c r="C9" s="1"/>
  <c r="C5" i="15" l="1"/>
  <c r="C6"/>
  <c r="C7"/>
  <c r="C8"/>
  <c r="C4"/>
  <c r="C12" i="6"/>
  <c r="C7"/>
  <c r="C8"/>
  <c r="C9"/>
  <c r="C10"/>
  <c r="C11"/>
  <c r="C6"/>
  <c r="F7" i="29"/>
  <c r="H7" s="1"/>
  <c r="C6"/>
  <c r="C7"/>
  <c r="C8"/>
  <c r="C9"/>
  <c r="C10"/>
  <c r="C11"/>
  <c r="C12"/>
  <c r="C13"/>
  <c r="C14"/>
  <c r="C15"/>
  <c r="C16"/>
  <c r="C17"/>
  <c r="C5"/>
  <c r="C18" l="1"/>
  <c r="C5" i="18"/>
  <c r="C6"/>
  <c r="C7"/>
  <c r="C8"/>
  <c r="C4"/>
  <c r="E17" i="12"/>
  <c r="E16"/>
  <c r="C7"/>
  <c r="C8"/>
  <c r="C9"/>
  <c r="C10"/>
  <c r="C11"/>
  <c r="C12"/>
  <c r="C6"/>
  <c r="C5" i="9"/>
  <c r="C6"/>
  <c r="C7"/>
  <c r="C8"/>
  <c r="C9"/>
  <c r="C10"/>
  <c r="C11"/>
  <c r="C12"/>
  <c r="C13"/>
  <c r="C14"/>
  <c r="C15"/>
  <c r="C16"/>
  <c r="C17"/>
  <c r="C18"/>
  <c r="C19"/>
  <c r="C20"/>
  <c r="C21"/>
  <c r="C22"/>
  <c r="C4"/>
  <c r="C5" i="17"/>
  <c r="C6"/>
  <c r="C7"/>
  <c r="C8"/>
  <c r="C4"/>
  <c r="B9"/>
  <c r="C6" i="8"/>
  <c r="C7"/>
  <c r="C8"/>
  <c r="C9"/>
  <c r="C10"/>
  <c r="C11"/>
  <c r="C12"/>
  <c r="F9" i="7"/>
  <c r="H9"/>
  <c r="B13" i="6"/>
  <c r="C9" i="64008"/>
  <c r="G4" i="7"/>
  <c r="G5"/>
  <c r="G6"/>
  <c r="G7"/>
  <c r="G9" s="1"/>
  <c r="F10"/>
  <c r="F11"/>
  <c r="B17"/>
  <c r="C4" s="1"/>
  <c r="C17" s="1"/>
  <c r="B9" i="15"/>
  <c r="B9" i="18"/>
  <c r="H3" i="29"/>
  <c r="H4"/>
  <c r="H5"/>
  <c r="H6"/>
  <c r="B18"/>
  <c r="C9" i="14"/>
  <c r="F12" i="11"/>
  <c r="G12"/>
  <c r="F13"/>
  <c r="F10" i="9"/>
  <c r="G18"/>
  <c r="G19"/>
  <c r="F22"/>
  <c r="B23"/>
  <c r="H4" i="5"/>
  <c r="H5"/>
  <c r="H6"/>
  <c r="H7"/>
  <c r="C4"/>
  <c r="I9" i="64004"/>
  <c r="H11"/>
  <c r="I12"/>
  <c r="H13"/>
  <c r="I14"/>
  <c r="H16"/>
  <c r="B13" i="4"/>
  <c r="C12" s="1"/>
  <c r="G16"/>
  <c r="G17"/>
  <c r="C13" i="6"/>
  <c r="B13" i="10"/>
  <c r="F17"/>
  <c r="F18"/>
  <c r="C13" i="8"/>
  <c r="B13"/>
  <c r="B13" i="12"/>
  <c r="G18"/>
  <c r="C8" i="4"/>
  <c r="C8" i="5"/>
  <c r="C6"/>
  <c r="C16" i="7"/>
  <c r="C14"/>
  <c r="C12"/>
  <c r="C9"/>
  <c r="C9" i="4"/>
  <c r="C15" i="7"/>
  <c r="C13"/>
  <c r="C11"/>
  <c r="C10"/>
  <c r="C8"/>
  <c r="C7"/>
  <c r="C6"/>
  <c r="C5"/>
  <c r="C23" i="9"/>
  <c r="C9" i="17"/>
  <c r="D9" i="14" l="1"/>
  <c r="C13" i="10"/>
  <c r="H8" i="5"/>
  <c r="C5"/>
  <c r="C7"/>
  <c r="C9" i="15"/>
  <c r="C7" i="4"/>
  <c r="C11"/>
  <c r="C6"/>
  <c r="C10"/>
  <c r="H8" i="29"/>
  <c r="C9" i="18"/>
  <c r="C13" i="12"/>
  <c r="C10" i="5" l="1"/>
  <c r="C13" i="4"/>
</calcChain>
</file>

<file path=xl/sharedStrings.xml><?xml version="1.0" encoding="utf-8"?>
<sst xmlns="http://schemas.openxmlformats.org/spreadsheetml/2006/main" count="967" uniqueCount="414">
  <si>
    <t>มะเร็งตับและท่อน้ำดี ( Liver &amp; Bile duct, C22 &amp; C24 )</t>
  </si>
  <si>
    <t>อายุ (ปี)</t>
  </si>
  <si>
    <t>จำนวน (ราย)</t>
  </si>
  <si>
    <t>คิดเป็นร้อยละของผู้ป่วยมะเร็งตับและท่อน้ำดี (%)</t>
  </si>
  <si>
    <t>80 - 89</t>
  </si>
  <si>
    <t>รวม</t>
  </si>
  <si>
    <t>ผลทางพยาธิวิทยา</t>
  </si>
  <si>
    <t xml:space="preserve">  รวม</t>
  </si>
  <si>
    <t>มะเร็งปากมดลูก  (Cervix , C53)</t>
  </si>
  <si>
    <t>คิดเป็นร้อยละของผู้ป่วยมะเร็งปากมดลูก (%)</t>
  </si>
  <si>
    <t xml:space="preserve"> 20 - 29</t>
  </si>
  <si>
    <t xml:space="preserve"> 30 - 39</t>
  </si>
  <si>
    <t xml:space="preserve"> 40 - 49</t>
  </si>
  <si>
    <t xml:space="preserve"> 50 - 59</t>
  </si>
  <si>
    <t xml:space="preserve"> 60 - 69</t>
  </si>
  <si>
    <t xml:space="preserve"> 70 - 79</t>
  </si>
  <si>
    <t xml:space="preserve"> 80 - 89</t>
  </si>
  <si>
    <t>จำนวน</t>
  </si>
  <si>
    <t>มะเร็งเต้านม  (Breast , C50)</t>
  </si>
  <si>
    <t>คิดเป็นร้อยละของผู้ป่วยมะเร็งเต้านม (%)</t>
  </si>
  <si>
    <t xml:space="preserve">  20 - 29</t>
  </si>
  <si>
    <t xml:space="preserve"> 60 - 69 </t>
  </si>
  <si>
    <t>(Morphology)</t>
  </si>
  <si>
    <t>( ราย )</t>
  </si>
  <si>
    <t>มะเร็งปอด  (Lung, C34)</t>
  </si>
  <si>
    <t>ระยะโรค (stage)</t>
  </si>
  <si>
    <t>คิดเป็นร้อยละของผู้ป่วยมะเร็งปอด (%)</t>
  </si>
  <si>
    <t>I</t>
  </si>
  <si>
    <t>II</t>
  </si>
  <si>
    <t>III</t>
  </si>
  <si>
    <t>IV</t>
  </si>
  <si>
    <t xml:space="preserve"> ไม่ทราบ</t>
  </si>
  <si>
    <t>ไม่ทราบ</t>
  </si>
  <si>
    <t>วิธีการรักษา</t>
  </si>
  <si>
    <t>รังสีรักษา</t>
  </si>
  <si>
    <t>ผ่าตัด</t>
  </si>
  <si>
    <t>หมายเหตุ</t>
  </si>
  <si>
    <t>วีธีการรักษา</t>
  </si>
  <si>
    <t>เคมีบำบัด</t>
  </si>
  <si>
    <t xml:space="preserve">หมายเหตุ  </t>
  </si>
  <si>
    <t>ประคับประคอง</t>
  </si>
  <si>
    <t>8140/3   Adenocarcinoma,NOS</t>
  </si>
  <si>
    <t>8480/3   Mucinous adenocarcinoma</t>
  </si>
  <si>
    <t>8041/3   Small cell carcinoma,NOS</t>
  </si>
  <si>
    <t>8052/3   Papillary squamous cell carcinoma</t>
  </si>
  <si>
    <t>8070/3   Squamous cell carcinoma,NOS</t>
  </si>
  <si>
    <t>8071/3   Sq. cell carc. ,ker. type,NOS</t>
  </si>
  <si>
    <t>8072/3   Sq. cell carc. ,lg. cell,non-ker.</t>
  </si>
  <si>
    <t>8560/3   Adenosquamous carcinoma</t>
  </si>
  <si>
    <t>8520/3   Lobular carcinoma,NOS</t>
  </si>
  <si>
    <t>8250/3   Bronchiolo-alveolar adenocarcinoma</t>
  </si>
  <si>
    <t>คิดเป็นร้อยละของผู้ป่วยมะเร็งปอดทั้งหมด  ( % )</t>
  </si>
  <si>
    <t>คิดเป็นร้อยละของผู้ป่วยมะเร็งเต้านม(%)</t>
  </si>
  <si>
    <t>8000/3   Neoplasm, malignant</t>
  </si>
  <si>
    <t>8160/3   Cholangiocarcinoma</t>
  </si>
  <si>
    <t>8010/3   Epithelial tumor</t>
  </si>
  <si>
    <t>8510/3   Medullary carcinoma,NOS</t>
  </si>
  <si>
    <t>ฮอร์โมน</t>
  </si>
  <si>
    <t>8046/3   Non-small cell carcinoma</t>
  </si>
  <si>
    <t xml:space="preserve"> - ผลพยาธิวิทยา</t>
  </si>
  <si>
    <t xml:space="preserve"> - เพศ</t>
  </si>
  <si>
    <t>ตารางที่  16  จำนวนผู้ป่วยมะเร็งเต้านมแยกตามช่วงอายุ</t>
  </si>
  <si>
    <t>ตารางที่  17  จำนวนผู้ป่วยมะเร็งเต้านมแยกตามระยะของโรค</t>
  </si>
  <si>
    <t>Frequency</t>
  </si>
  <si>
    <t>Valid</t>
  </si>
  <si>
    <t>Total</t>
  </si>
  <si>
    <t>รูปที่  15 แผนภูมิแสดงจำนวนผู้ป่วยมะเร็งเต้านมแบ่งตามผลพยาธิวิทยา</t>
  </si>
  <si>
    <t>รูปที่  17  กราฟแสดงจำนวนผู้ป่วยมะเร็งเต้านมรายใหม่</t>
  </si>
  <si>
    <t>ตารางที่  18  แสดงผลทางพยาธิวิทยา ของผู้ป่วยมะเร็งเต้านม</t>
  </si>
  <si>
    <t>ตารางที่  19  วิธีการรักษามะเร็งเต้านม</t>
  </si>
  <si>
    <t>8252/3  Bronchiolo-alveolar carcinoma, non-mucinous</t>
  </si>
  <si>
    <t>20 - 29</t>
  </si>
  <si>
    <t>ตารางที่  20  จำนวนผู้ป่วยมะเร็งปากมดลูกแยกตามช่วงอายุ</t>
  </si>
  <si>
    <t>ตารางที่  21  จำนวนผู้ป่วยมะเร็งปากมดลูกแยกตามระยะของโรค</t>
  </si>
  <si>
    <t>รูปที่  19  จำนวนผู้ป่วยมะเร็งปากมดลูกแยกตามระยะของโรค</t>
  </si>
  <si>
    <t>ตารางที่  22  แสดงผลทางพยาธิวิทยาของผู้ป่วยมะเร็งปากมดลูก</t>
  </si>
  <si>
    <t>รูปที่  20  แผนภูมิแสดงจำนวนผู้ป่วยมะเร็งปากมดลูกแบ่งตามผลพยาธิวิทยา</t>
  </si>
  <si>
    <t>รูปที่  22  กราฟเส้นแสดงจำนวนผู้ป่วยมะเร็งปากมดลูกรายใหม่</t>
  </si>
  <si>
    <t>ตารางที่  23  วิธีการรักษามะเร็งปากมดลูก</t>
  </si>
  <si>
    <t>8073/3   Sq. cell carc. ,sm. cell,non-ker.</t>
  </si>
  <si>
    <t>8170/3   Hepatocellular carcinoma,NOS</t>
  </si>
  <si>
    <t>รังสี</t>
  </si>
  <si>
    <t>เคมี</t>
  </si>
  <si>
    <t>Percent</t>
  </si>
  <si>
    <t>Valid Percent</t>
  </si>
  <si>
    <t>Cumulative Percent</t>
  </si>
  <si>
    <t>Mean</t>
  </si>
  <si>
    <t>N</t>
  </si>
  <si>
    <t>Std. Deviation</t>
  </si>
  <si>
    <t>STAG</t>
  </si>
  <si>
    <t>Report</t>
  </si>
  <si>
    <t xml:space="preserve">AGE </t>
  </si>
  <si>
    <t>MOR</t>
  </si>
  <si>
    <t>8490/3   Signet ring cell carcinoma</t>
  </si>
  <si>
    <t>8012/3   Large cell carcinoma,NOS</t>
  </si>
  <si>
    <t>8013/3   Large cell neuroendocrine carcinoma</t>
  </si>
  <si>
    <t>8200/3   Adenoid cystic carcinoma,NOS</t>
  </si>
  <si>
    <t xml:space="preserve"> - อวัยวะ </t>
  </si>
  <si>
    <t xml:space="preserve">หมายเหตุ   :   </t>
  </si>
  <si>
    <t xml:space="preserve">รูปที่ 13 จำนวนผู้ป่วยมะเร็งเต้านมแยกตามช่วงอายุ </t>
  </si>
  <si>
    <t>เพศชาย       4  ราย  คิดเป็น  ร้อยละ     0.93  ของผู้ป่วยมะเร็งเต้านม</t>
  </si>
  <si>
    <t>รูปที่  14  จำนวนผู้ป่วยมะเร็งเต้านมแยกตามระยะของโรค</t>
  </si>
  <si>
    <t>คิดเป็นร้อยละของผู้ป่วยมะเร็งเต้านม ( % )</t>
  </si>
  <si>
    <t>ผลทางพยาธิวิทยา Morphology</t>
  </si>
  <si>
    <t>8010/3   Carcinoma,NOS</t>
  </si>
  <si>
    <t>8246/3   Neuroendocrine carcinoma,NOS</t>
  </si>
  <si>
    <t>8500/3   Infiltrating duct carcinoma, NOS</t>
  </si>
  <si>
    <t>8503/3   Intraductal papillary adenocarcinoma with invasion</t>
  </si>
  <si>
    <t>8540/3   Paget's disease,mammary</t>
  </si>
  <si>
    <t>8720/3   Malignant melanoma ,NOS</t>
  </si>
  <si>
    <t>8850/3   Liposarcoma,NOS</t>
  </si>
  <si>
    <t>9020/3   Phyllodes tumor, malignant</t>
  </si>
  <si>
    <t>1.  ผู้ป่วยบางรายได้รับการรักษาหลายวิธี</t>
  </si>
  <si>
    <t>2.  ข้อมูลนี้เป็นการรักษาเบื้องต้นจากการวางแผนของแพทย์ผู้รักษา  เมื่อพบผู้ป่วยครั้งแรก</t>
  </si>
  <si>
    <t>รูปที่  16  วิธีการรักษามะเร็งเต้านม</t>
  </si>
  <si>
    <t>ปี พ.ศ 2544 - 2555</t>
  </si>
  <si>
    <t>ค่าเฉลี่ยอายุ  ( Mean )  = 53.74  ปี</t>
  </si>
  <si>
    <t>รูปที่  18   จำนวนผู้ป่วยมะเร็งปากมดลูกแยกตามช่วงอายุ</t>
  </si>
  <si>
    <t>ผลทางพยาธิวิทยา (Morphology)</t>
  </si>
  <si>
    <t>8071/3   Squamous cell carcinoma,keratinizing,NOS</t>
  </si>
  <si>
    <t>8076/3  Squamous cell earcinoma, microinvasive</t>
  </si>
  <si>
    <t>8246/3   Neuroendocrine carcinoma, NOS</t>
  </si>
  <si>
    <t>8260/3  Papillary adenocarcinoma, NOS</t>
  </si>
  <si>
    <t>8310/3  Clear cell adenocarcinoma, NOS</t>
  </si>
  <si>
    <t>8380/3  Endometrioid adenocarcinoma, NOS</t>
  </si>
  <si>
    <t>8384/3  Adenocarcinoma,endocervical type</t>
  </si>
  <si>
    <t>8482/3  Mucinous adenocarcinoma, endocervical type</t>
  </si>
  <si>
    <t>8560/3  Adenosquamous carcinoma</t>
  </si>
  <si>
    <r>
      <t>8072/3   Squamous cell carcinoma,large cell,nonkeratinizing,</t>
    </r>
    <r>
      <rPr>
        <sz val="13"/>
        <rFont val="TH SarabunPSK"/>
        <family val="2"/>
      </rPr>
      <t>NOS</t>
    </r>
  </si>
  <si>
    <t>จำนวน(ราย)</t>
  </si>
  <si>
    <t>Neoplasm, malignant                      2.97%</t>
  </si>
  <si>
    <t>Adenocarcinoma,NOS                    19.80%</t>
  </si>
  <si>
    <t>Adenosquamous carcinoma           1.65%</t>
  </si>
  <si>
    <t>อื่น ๆ                                        2.64%</t>
  </si>
  <si>
    <t>Squamous cell carcinoma,NOS         72.94%</t>
  </si>
  <si>
    <t>รูปที่  21  วิธีการรักษามะเร็งปากมดลูก</t>
  </si>
  <si>
    <t>ปี  พ.ศ 2544 - 2555</t>
  </si>
  <si>
    <t>ตารางที่  29  จำนวนผู้ป่วยมะเร็งตับและท่อน้ำดีแยกตามระยะของโรค</t>
  </si>
  <si>
    <t>ค่าเฉลี่ยอายุ  ( Mean )  =  58.31  ปี</t>
  </si>
  <si>
    <t xml:space="preserve">หมายเหตุ   :  </t>
  </si>
  <si>
    <t>8020/3   Carcinoma,undifferentiated,NOS</t>
  </si>
  <si>
    <t>8936/3  Gastrointestinal stromal sarcoma</t>
  </si>
  <si>
    <t>8246/3   Neuroendocrine carcinoma</t>
  </si>
  <si>
    <t>8262/3   Villous adenocarcinoma</t>
  </si>
  <si>
    <t>8481/3   Mucin-producing adenocarcinoma</t>
  </si>
  <si>
    <t>8890/3   Leiomyosarcoma,NOS</t>
  </si>
  <si>
    <t>9590/3   Malignant lymphoma, NOS</t>
  </si>
  <si>
    <t>Adenocarcinoma,NOS                      84.91%</t>
  </si>
  <si>
    <t>Neoplasm, malignant                        9.06%</t>
  </si>
  <si>
    <t>อื่น ๆ                                                   4.90%</t>
  </si>
  <si>
    <t>Mucinous adenocarcinoma               1.13%</t>
  </si>
  <si>
    <t>คิดเป็นร้อยละของผู้ป่วยมะเร็ง</t>
  </si>
  <si>
    <t>ค่าเฉลี่ยอายุ  ( Mean )  =  51.58  ปี</t>
  </si>
  <si>
    <t>เพศหญิง   426  ราย  คิดเป็น  ร้อยละ   99.07  ของผู้ป่วยมะเร็งเต้านม</t>
  </si>
  <si>
    <t>Infiltrating duct carcinoma, NOS      87.21%</t>
  </si>
  <si>
    <t xml:space="preserve">Neoplasm, malignant                     4.19% </t>
  </si>
  <si>
    <t>Mucinous adenocarcinoma              2.09%</t>
  </si>
  <si>
    <t>Adenocarcinoma,NOS                     1.40%</t>
  </si>
  <si>
    <t xml:space="preserve">หมายเหตุ  :  </t>
  </si>
  <si>
    <t xml:space="preserve">ค่าเฉลี่ยอายุ  ( Mean )  =  59.99  ปี  </t>
  </si>
  <si>
    <t>เพศชาย    167   ราย  คิดเป็น  ร้อยละ   66.53  ของผู้ป่วยมะเร็งตับและท่อน้ำดี</t>
  </si>
  <si>
    <t>เพศหญิง    84   ราย  คิดเป็น  ร้อยละ   33.47  ของผู้ป่วยมะเร็งตับและท่อน้ำดี</t>
  </si>
  <si>
    <t>รูปที่  28  จำนวนผู้ป่วยมะเร็งตับและท่อน้ำดีแยกตามช่วงอายุ</t>
  </si>
  <si>
    <t>คิดเป็นร้อยละของผู้ป่วยมะเร็งตับและท่อน้ำดี  (%)</t>
  </si>
  <si>
    <t>รูปที่  29  จำนวนผู้ป่วยมะเร็งตับและท่อน้ำดีแยกตามระยะของโรค</t>
  </si>
  <si>
    <t>ตารางที่  30   แสดงผลทางพยาธิวิทยา ของผู้ป่วยมะเร็งตับและท่อน้ำดี</t>
  </si>
  <si>
    <t>รูปที่  30  แผนภูมิแสดงจำนวนผู้ป่วยมะเร็งตับและท่อน้ำดีแบ่งตามผลพยาธิวิทยา</t>
  </si>
  <si>
    <t>คิดเป็นร้อยละของผู้ป่วยมะเร็งตับและท่อน้ำดี ( % )</t>
  </si>
  <si>
    <t>Neoplasm, malignant                   90.04%</t>
  </si>
  <si>
    <t xml:space="preserve"> Adenocarcinoma,NOS                   5.98%</t>
  </si>
  <si>
    <t>Cholangiocarcinoma                      2.79%</t>
  </si>
  <si>
    <t>Epithelial tumor                            0.40%</t>
  </si>
  <si>
    <t>Hepatocellular carcinoma,NOS       0.40%</t>
  </si>
  <si>
    <t>Mucinous adenocarcinoma             0.40%</t>
  </si>
  <si>
    <t xml:space="preserve">ตารางที่  31  วิธีการรักษามะเร็งตับและท่อน้ำดี </t>
  </si>
  <si>
    <t>รูปที่  31  วิธีการรักษามะเร็งตับและท่อน้ำดี</t>
  </si>
  <si>
    <t>รูปที่  32  กราฟแสดงจำนวนผู้ป่วยมะเร็งตับและท่อน้ำดีรายใหม่</t>
  </si>
  <si>
    <t>ตารางที่  32   จำนวนผู้ป่วยมะเร็งปอดแยกตามช่วงอายุ</t>
  </si>
  <si>
    <t>รูปที่  33  จำนวนผู้ป่วยมะเร็งปอดแยกตามช่วงอายุ</t>
  </si>
  <si>
    <t>ค่าเฉลี่ยอายุ  ( Mean )  =  61.07  ปี</t>
  </si>
  <si>
    <t>เพศชาย   140   ราย  คิดเป็น  ร้อยละ  63.35  ของผู้ป่วยมะเร็งปอด</t>
  </si>
  <si>
    <t>เพศหญิง    81   ราย  คิดเป็น  ร้อยละ  36.65  ของผู้ป่วยมะเร็งปอด</t>
  </si>
  <si>
    <t>ตารางที่  33  จำนวนผู้ป่วยมะเร็งปอดแยกตามระยะของโรค</t>
  </si>
  <si>
    <t>รูปที่  34  จำนวนผู้ป่วยมะเร็งปอดแยกตามระยะของโรค</t>
  </si>
  <si>
    <t>8045/3   Combined small cell carcinoma</t>
  </si>
  <si>
    <t>8072/3   Squamous cell carcinoma,large cell,nonkeratinizing,NOS</t>
  </si>
  <si>
    <t>8310/3  Clear cell adenocarcinoma,NOS</t>
  </si>
  <si>
    <t>8430/3   Mucoepidermoid carcinoma</t>
  </si>
  <si>
    <t>Neoplasm, malignant              35.29%</t>
  </si>
  <si>
    <t>Adenocarcinoma,NOS             27.60%</t>
  </si>
  <si>
    <t>Squamous cell carcinoma         9.49%</t>
  </si>
  <si>
    <t>Non-small cell carcinoma        10.41%</t>
  </si>
  <si>
    <t>ตารางที่  34 แสดงผลทางพยาธิวิทยาของผู้ป่วยมะเร็งปอด</t>
  </si>
  <si>
    <t>คิดเป็นร้อยละของผู้ป่วยมะเร็งปอด(%)</t>
  </si>
  <si>
    <t>รูปที่  35 แผนภูมิแสดงจำนวนผู้ป่วยมะเร็งปอดแบ่งตามผลพยาธิวิทยา</t>
  </si>
  <si>
    <t xml:space="preserve">ตารางที่  35  วิธีการรักษามะเร็งปอด </t>
  </si>
  <si>
    <t>รูปที่  36  วิธีการรักษามะเร็งปอด</t>
  </si>
  <si>
    <t>รูปที่  37  กราฟแสดงจำนวนผู้ป่วยมะเร็งปอดรายใหม่</t>
  </si>
  <si>
    <t xml:space="preserve"> ตารางที่  36  วิธีการรักษามะเร็งทุกชนิด (เบื้องต้น)</t>
  </si>
  <si>
    <t>อื่น ๆ                                          5.10%</t>
  </si>
  <si>
    <r>
      <t>คิดเป็นร้อยละของผู้ป่วยมะเร็งปากมดลูก(</t>
    </r>
    <r>
      <rPr>
        <b/>
        <sz val="15"/>
        <rFont val="TH SarabunPSK"/>
        <family val="2"/>
      </rPr>
      <t>%</t>
    </r>
    <r>
      <rPr>
        <b/>
        <sz val="15.5"/>
        <rFont val="TH SarabunPSK"/>
        <family val="2"/>
      </rPr>
      <t>)</t>
    </r>
  </si>
  <si>
    <t>ICD – 0 Third Edition</t>
  </si>
  <si>
    <t xml:space="preserve">จำนวนผู้ป่วยแยกตามระบบ </t>
  </si>
  <si>
    <t>MALE</t>
  </si>
  <si>
    <t>FEMALE</t>
  </si>
  <si>
    <t>TOTAL</t>
  </si>
  <si>
    <t>C00   LIP</t>
  </si>
  <si>
    <t>C01   BASE  OF  TONGUE</t>
  </si>
  <si>
    <t>C02   OTHER AND UNSPECIFIED PARTS OF TONGUE</t>
  </si>
  <si>
    <t>C03   GUM</t>
  </si>
  <si>
    <t>8720/3   Malignant melanoma,NOS</t>
  </si>
  <si>
    <t>C04   FLOOR OF MOUTH</t>
  </si>
  <si>
    <t>C05   PALATE</t>
  </si>
  <si>
    <t>8200/3   Adenoid cystic carcinoma</t>
  </si>
  <si>
    <t>8550/3   Acinar cell carcinoma</t>
  </si>
  <si>
    <t>8571/3   Adenoca.,cartlag. &amp; oss. metaplas.</t>
  </si>
  <si>
    <t>C06   OTHER AND UNSPECIFIED PARTS OF MOUTH</t>
  </si>
  <si>
    <t>8051/3   Verrucous carcinoma,NOS</t>
  </si>
  <si>
    <t>9061/3   Seminoma,NOS</t>
  </si>
  <si>
    <t>C07   PAROTID GLAND</t>
  </si>
  <si>
    <t>8147/3   Basal cell adenocarcinoma</t>
  </si>
  <si>
    <t>9680/3   Malignant lymphoma, large B-cell, diffuse,NOS</t>
  </si>
  <si>
    <t>C09   TONSIL</t>
  </si>
  <si>
    <t>9719/3  NK/T-cell lymphoma, nasal and nasal-type</t>
  </si>
  <si>
    <t xml:space="preserve">C10 </t>
  </si>
  <si>
    <t>OROPHARYNX</t>
  </si>
  <si>
    <t>PATHOLOGY  AND  SITES</t>
  </si>
  <si>
    <r>
      <t>C08   OTHER</t>
    </r>
    <r>
      <rPr>
        <b/>
        <sz val="14"/>
        <rFont val="TH SarabunPSK"/>
        <family val="2"/>
      </rPr>
      <t xml:space="preserve"> </t>
    </r>
    <r>
      <rPr>
        <b/>
        <sz val="16"/>
        <rFont val="TH SarabunPSK"/>
        <family val="2"/>
      </rPr>
      <t>AND</t>
    </r>
    <r>
      <rPr>
        <b/>
        <sz val="14"/>
        <rFont val="TH SarabunPSK"/>
        <family val="2"/>
      </rPr>
      <t xml:space="preserve"> </t>
    </r>
    <r>
      <rPr>
        <b/>
        <sz val="16"/>
        <rFont val="TH SarabunPSK"/>
        <family val="2"/>
      </rPr>
      <t>UNSPECIFIED</t>
    </r>
    <r>
      <rPr>
        <b/>
        <sz val="15"/>
        <rFont val="TH SarabunPSK"/>
        <family val="2"/>
      </rPr>
      <t xml:space="preserve"> </t>
    </r>
    <r>
      <rPr>
        <b/>
        <sz val="16"/>
        <rFont val="TH SarabunPSK"/>
        <family val="2"/>
      </rPr>
      <t>MAJOR SALIVARY GLANDS</t>
    </r>
  </si>
  <si>
    <t>C11   NASOPHARYNX</t>
  </si>
  <si>
    <t>8010/3   Carcinoma, NOS</t>
  </si>
  <si>
    <t>C12   PYRIFORM  SINUS</t>
  </si>
  <si>
    <t>C13   HYPOPHARYNX</t>
  </si>
  <si>
    <t>C14   PHARYNX</t>
  </si>
  <si>
    <t>C15   ESOPHAGUS</t>
  </si>
  <si>
    <t>C16   STOMACH</t>
  </si>
  <si>
    <t>C17   SMALL INTESTINE</t>
  </si>
  <si>
    <t>8032/3   Spindle cell carcinoma</t>
  </si>
  <si>
    <t>C18   COLON</t>
  </si>
  <si>
    <t xml:space="preserve">C19 </t>
  </si>
  <si>
    <t>RECTOSIGMOID  JUNCTION</t>
  </si>
  <si>
    <t>C20   RECTUM</t>
  </si>
  <si>
    <t>C21   ANUS AND ANAL CANAL</t>
  </si>
  <si>
    <t>C22   LIVER AND INTRAHEPATIC BILE DUCTS</t>
  </si>
  <si>
    <t>C23   GALL BLADDER</t>
  </si>
  <si>
    <t>C24   OTHER  AND UNSPECIFIED PARTS OF BILIARY TRACT</t>
  </si>
  <si>
    <t>C25   PANCREAS</t>
  </si>
  <si>
    <t>8452/3  Soild pseudopapillary carcinoma</t>
  </si>
  <si>
    <t>8500/3   Infiltrating duct carcinoma,NOS</t>
  </si>
  <si>
    <t>C30   NASAL CAVITY AND MIDDLE EAR</t>
  </si>
  <si>
    <t>9370/3   Chordoma,NOS</t>
  </si>
  <si>
    <t>9473/3   Primitive neuroectodermal tumor,NOS</t>
  </si>
  <si>
    <t>9680/3   Malignant lymphoma, large B-Cell, diffuse, NOS</t>
  </si>
  <si>
    <t>C31   ACCESSORY SINUSES</t>
  </si>
  <si>
    <t>C32   LARYNX</t>
  </si>
  <si>
    <t>C34   BRONCHUS  AND LUNG</t>
  </si>
  <si>
    <t>C37   THYMUS</t>
  </si>
  <si>
    <t>8580/3   Thymoma, malignant, NOS</t>
  </si>
  <si>
    <t>C38   HEART, MEDIASTINUM, AND PLEURA</t>
  </si>
  <si>
    <t>9064/3   Germinoma</t>
  </si>
  <si>
    <t>9071/3   Yolk sac tumor</t>
  </si>
  <si>
    <t>C40   BONES, JOINTS AND ARTICULAR CARTILAGE OF LIMBS</t>
  </si>
  <si>
    <t>9180/3   Osteosarcoma,NOS</t>
  </si>
  <si>
    <t>9220/3   Chondrosarcoma,NOS</t>
  </si>
  <si>
    <t>9731/3   Plasmacytoma,NOS</t>
  </si>
  <si>
    <t xml:space="preserve">C41   BONES, JOINTS AND ARTICULAR CARTILAGE </t>
  </si>
  <si>
    <t xml:space="preserve">         OF OTHER AND UNSPECIFIED SITES</t>
  </si>
  <si>
    <t>8801/3   Spindle cell sarcoma</t>
  </si>
  <si>
    <t>9260/3   Ewing sarcoma</t>
  </si>
  <si>
    <t>9754/3   Langerhans cell histiocytosis, disseminated</t>
  </si>
  <si>
    <t>C42   HEMATOPOIETIC AND  RETICULOENDOTHELIAL SYSTEMS</t>
  </si>
  <si>
    <t>9732/3   Multiple myeloma</t>
  </si>
  <si>
    <t>9801/3   Acute leukemia,NOS</t>
  </si>
  <si>
    <t>9835/3   Precursor cell lymphoblastic leukemia, NOS</t>
  </si>
  <si>
    <t xml:space="preserve">9837/3   Precursor T-cell lymphoblastic leukemia </t>
  </si>
  <si>
    <t>9840/3   Acute myeloid leukemia.M6 type</t>
  </si>
  <si>
    <t>9861/3   Acute myeloid leukemia,NOS</t>
  </si>
  <si>
    <t>9863/3   Chronic myeloid leukemia,NOS</t>
  </si>
  <si>
    <t>C44   SKIN</t>
  </si>
  <si>
    <t>8090/3   Basal cell carcinoma,NOS</t>
  </si>
  <si>
    <t>8402/3   Nodular hidradenoma</t>
  </si>
  <si>
    <t>8413/3   Eccrine adenocarcinoma</t>
  </si>
  <si>
    <t>8800/3   Sarcoma,NOS</t>
  </si>
  <si>
    <t>8832/3   Dermatofibrosarcoma,NOS</t>
  </si>
  <si>
    <t>9231/3   Myxoid chondrosarcoma</t>
  </si>
  <si>
    <t>C48   RETROPERITONEUM  AND PERITONEUM</t>
  </si>
  <si>
    <t>C49   CONNECTIVE, SUBCUTANEOUS  AND OTHER SOFT TISSUES</t>
  </si>
  <si>
    <t>8032/3   Spindle cell carcinoma,NOS</t>
  </si>
  <si>
    <t>8802/3   Giant cell sarcoma</t>
  </si>
  <si>
    <t>8810/3   Fibrosarcoma,NOS</t>
  </si>
  <si>
    <t>8811/3   Fibromyxosarcoma</t>
  </si>
  <si>
    <t>8851/3   Liposarcoma,well differentiated</t>
  </si>
  <si>
    <t>8852/3   Myxoid liposarcoma</t>
  </si>
  <si>
    <t>8853/3   Round cell liposarcoma</t>
  </si>
  <si>
    <t>8854/3   Pleomorphic liposarcoma</t>
  </si>
  <si>
    <t>8900/3   Rhabdomyosarcoma,NOS</t>
  </si>
  <si>
    <t>8901/3   Pleomorphic rhabdomyosarcoma,adult type</t>
  </si>
  <si>
    <t>8912/3   Spindle cell rhabdomyosarcoma</t>
  </si>
  <si>
    <t>9040/3   Synovial sarcoma,NOS</t>
  </si>
  <si>
    <t>9540/3   Malignant peripheral nerve sheath tumor</t>
  </si>
  <si>
    <t>9560/3   Neurilemoma,malignant</t>
  </si>
  <si>
    <t>9581/3   Alveolar soft part sarcoma</t>
  </si>
  <si>
    <t>9680/3  Malignant lymphoma, large B-cell. diffuse, NOS</t>
  </si>
  <si>
    <t>C50   BREAST</t>
  </si>
  <si>
    <r>
      <t>C47</t>
    </r>
    <r>
      <rPr>
        <b/>
        <sz val="14"/>
        <rFont val="TH SarabunPSK"/>
        <family val="2"/>
      </rPr>
      <t xml:space="preserve">   </t>
    </r>
    <r>
      <rPr>
        <b/>
        <sz val="15"/>
        <rFont val="TH SarabunPSK"/>
        <family val="2"/>
      </rPr>
      <t>PERIPHERAL</t>
    </r>
    <r>
      <rPr>
        <b/>
        <sz val="14"/>
        <rFont val="TH SarabunPSK"/>
        <family val="2"/>
      </rPr>
      <t xml:space="preserve"> </t>
    </r>
    <r>
      <rPr>
        <b/>
        <sz val="15"/>
        <rFont val="TH SarabunPSK"/>
        <family val="2"/>
      </rPr>
      <t>NERVES</t>
    </r>
    <r>
      <rPr>
        <b/>
        <sz val="14"/>
        <rFont val="TH SarabunPSK"/>
        <family val="2"/>
      </rPr>
      <t xml:space="preserve"> </t>
    </r>
    <r>
      <rPr>
        <b/>
        <sz val="15"/>
        <rFont val="TH SarabunPSK"/>
        <family val="2"/>
      </rPr>
      <t>AND</t>
    </r>
    <r>
      <rPr>
        <sz val="14"/>
        <rFont val="TH SarabunPSK"/>
        <family val="2"/>
      </rPr>
      <t xml:space="preserve"> </t>
    </r>
    <r>
      <rPr>
        <b/>
        <sz val="15"/>
        <rFont val="TH SarabunPSK"/>
        <family val="2"/>
      </rPr>
      <t>AUTONOMIC</t>
    </r>
    <r>
      <rPr>
        <b/>
        <sz val="14"/>
        <rFont val="TH SarabunPSK"/>
        <family val="2"/>
      </rPr>
      <t xml:space="preserve"> </t>
    </r>
    <r>
      <rPr>
        <b/>
        <sz val="15"/>
        <rFont val="TH SarabunPSK"/>
        <family val="2"/>
      </rPr>
      <t>NERVOUS</t>
    </r>
    <r>
      <rPr>
        <b/>
        <sz val="14"/>
        <rFont val="TH SarabunPSK"/>
        <family val="2"/>
      </rPr>
      <t xml:space="preserve"> </t>
    </r>
    <r>
      <rPr>
        <b/>
        <sz val="15"/>
        <rFont val="TH SarabunPSK"/>
        <family val="2"/>
      </rPr>
      <t>SYSTEM</t>
    </r>
  </si>
  <si>
    <r>
      <rPr>
        <sz val="16"/>
        <rFont val="TH SarabunPSK"/>
        <family val="2"/>
      </rPr>
      <t>9823/3</t>
    </r>
    <r>
      <rPr>
        <sz val="13"/>
        <rFont val="TH SarabunPSK"/>
        <family val="2"/>
      </rPr>
      <t xml:space="preserve">   B-cell chronic lymphocytic leukemia/small lymphocytic lymphoma</t>
    </r>
  </si>
  <si>
    <t xml:space="preserve">C51   VULVA  </t>
  </si>
  <si>
    <t xml:space="preserve">C52   VAGINA  </t>
  </si>
  <si>
    <t>C53   CERVIX  UTERI</t>
  </si>
  <si>
    <t>C54   CORPUS UTERI</t>
  </si>
  <si>
    <t>8310/3   Clear cell adenocarcinoma,NOS</t>
  </si>
  <si>
    <t>8380/3   Endometrioid adenocarcinoma,NOS</t>
  </si>
  <si>
    <t xml:space="preserve">8931/3  Endometrial stromal sarcoma, low grade </t>
  </si>
  <si>
    <t>8950/3  Mullerian mixed tumor</t>
  </si>
  <si>
    <t>8980/3  Carcinosarcoma,NOS</t>
  </si>
  <si>
    <t xml:space="preserve">C55  UTERUS,NOS </t>
  </si>
  <si>
    <t>C56   OVARY</t>
  </si>
  <si>
    <t>8022/3  Pleomorphic carcinoma</t>
  </si>
  <si>
    <t>8120/3  Transitional cell carcinoma, NOS</t>
  </si>
  <si>
    <t>8230/3  Solid carcinoma, NOS</t>
  </si>
  <si>
    <t>8263/3  Adenocarcinoma in tubulovillous adenoma</t>
  </si>
  <si>
    <t>8441/3  Serous cystadenocarcinoma, NOS</t>
  </si>
  <si>
    <t>8460/3  Papillary serous cystadenocarcinoma</t>
  </si>
  <si>
    <t>8470/3  Mucinous cystadenocarcinoma,NOS</t>
  </si>
  <si>
    <t>8490/3  Signet ring cell carcinoma</t>
  </si>
  <si>
    <t>8620/3   Granulosa cell tumor, malignant</t>
  </si>
  <si>
    <t>9015/3  Mucinous adenocarcinofibroma</t>
  </si>
  <si>
    <t>9060/3  Dysgerminoma</t>
  </si>
  <si>
    <t>9071/3  Yolk sac tumor</t>
  </si>
  <si>
    <t>C57   OTHER AND UNSPECIFIED FEMALE  GENITAL ORGANS</t>
  </si>
  <si>
    <t>C60   PENIS</t>
  </si>
  <si>
    <t>C61   PROSTATE  GLAND</t>
  </si>
  <si>
    <t>C62   TESTIS</t>
  </si>
  <si>
    <t>9085/3   mixed germ cell tumor</t>
  </si>
  <si>
    <t>C64   KIDNEY</t>
  </si>
  <si>
    <t>8120/3   Transitional cell carcinoma,NOS</t>
  </si>
  <si>
    <t>8312/3  Renal cell carcinoma, NOS</t>
  </si>
  <si>
    <t>8318/3  Renal cell carcinoma, sarcomatoid</t>
  </si>
  <si>
    <t>C65  RENAL PELVIS</t>
  </si>
  <si>
    <t>C67   BLADDER</t>
  </si>
  <si>
    <t>8130/3   Papillary transitional cell carcinoma</t>
  </si>
  <si>
    <t xml:space="preserve">C69    </t>
  </si>
  <si>
    <t>EYE  AND  ADNEXA</t>
  </si>
  <si>
    <t>9670/3   Malignant lymphoma, small B lymphocytic, NOS</t>
  </si>
  <si>
    <t>9673/3   Mantle cell lymphoma</t>
  </si>
  <si>
    <t>C70   MENINGES</t>
  </si>
  <si>
    <t>9530/0   Meningioma, NOS</t>
  </si>
  <si>
    <t>9530/3   Meningioma, malignant</t>
  </si>
  <si>
    <t>9539/1   Atypical meningioma</t>
  </si>
  <si>
    <t>9539/3   Meningeal sarcomatosis</t>
  </si>
  <si>
    <t>C71   BRAIN</t>
  </si>
  <si>
    <t>9064/3  Germinoma</t>
  </si>
  <si>
    <t>9150/3   Hemangiopericytoma, malingnant</t>
  </si>
  <si>
    <t>9161/1   Hemangioblastoma</t>
  </si>
  <si>
    <t>9380/3  Glioma, malingnant</t>
  </si>
  <si>
    <t>9382/3   Mixed glioma</t>
  </si>
  <si>
    <t>9391/3   Ependymoma,NOS</t>
  </si>
  <si>
    <t>9392/3   Ependymoma,anaplastic</t>
  </si>
  <si>
    <t>9400/3   Astrocytoma,NOS</t>
  </si>
  <si>
    <t>9401/3   Astrocytoma,anaplastic</t>
  </si>
  <si>
    <t>9410/3   Protoplasmic astrocytoma</t>
  </si>
  <si>
    <t>9440/3   Glioblastoma,NOS</t>
  </si>
  <si>
    <t>9450/3   Oligodendroglioma,NOS</t>
  </si>
  <si>
    <t>9451/3   Oligodendroglioma,anaplastic</t>
  </si>
  <si>
    <t>9470/3   Medulloblastoma,NOS</t>
  </si>
  <si>
    <t>9560/0   Neurilemoma, NOS</t>
  </si>
  <si>
    <t>C72  SPINAL CORD,CRANIAL NERVES AND OTHER PART</t>
  </si>
  <si>
    <t xml:space="preserve">        OF CENTRAL NERVOUS SYSTEN</t>
  </si>
  <si>
    <t>9650/3  Hodgkin lymphoma, NOS</t>
  </si>
  <si>
    <t>C73  THYROID  GLAND</t>
  </si>
  <si>
    <t>8021/3   Carcinoma,anaplastic,NOS</t>
  </si>
  <si>
    <t>8050/3   Papillary carcinoma,NOS</t>
  </si>
  <si>
    <t>8260/3   Papillary adenocarcinoma,NOS</t>
  </si>
  <si>
    <t>8330/3   Follicular adenocarcinoma,NOS</t>
  </si>
  <si>
    <t>8340/3   Papillary carcinoma,follicular variant</t>
  </si>
  <si>
    <t xml:space="preserve">8344/3  Papillary carcinoma, columnar cell </t>
  </si>
  <si>
    <t>C75   GLANDS - OTHER</t>
  </si>
  <si>
    <t xml:space="preserve">8272/0  Pituitary adenoma,NOS  </t>
  </si>
  <si>
    <t>C76   OTHER AND ILL - DEFINED SITES</t>
  </si>
  <si>
    <t>8830/3   Malignant fibrous histiocytoma</t>
  </si>
  <si>
    <t>C77   LYMPH NODES</t>
  </si>
  <si>
    <t>9591/3   Maliganat lymphoma, non-Hodgkin, NOS</t>
  </si>
  <si>
    <t>9650/3   Hodgkin lymphoma,NOS</t>
  </si>
  <si>
    <t xml:space="preserve">9651/3  Hodgkin lymphoma, lymphocyte-rich  </t>
  </si>
  <si>
    <t>9652/3  Hodgkin lymphoma, mixed cellularity, NOS</t>
  </si>
  <si>
    <t>9659/3  Hodgkin lymphoma, nodular lymphocyte predominance</t>
  </si>
  <si>
    <t>9663/3  Hodgkin lymphoma, nodular sclerosis, NOS</t>
  </si>
  <si>
    <t>9670/3  Malignant lymphoma, small B lymphocytic, NOS</t>
  </si>
  <si>
    <t>9673/3  Mantle cell lymphoma</t>
  </si>
  <si>
    <t>9691/3  Follicular lymphoma, grade 2</t>
  </si>
  <si>
    <t>9698/3 Follicular lymphoma, grade 3</t>
  </si>
  <si>
    <t>9702/3  Mature T-cell lymphoma,NOS</t>
  </si>
  <si>
    <t>9705/3  Angioimmunoblastic T-cell lymphoma</t>
  </si>
  <si>
    <t>9714/3  Anaplastic large cell lymphoma,T-cell and Null cell type</t>
  </si>
  <si>
    <t>C80   UNKNOWN PRIMARY SITE</t>
  </si>
  <si>
    <t>ตารางที่  28  จำนวนผู้ป่วยมะเร็งตับและท่อน้ำดีแยกตามช่วงอายุ</t>
  </si>
  <si>
    <r>
      <rPr>
        <sz val="16"/>
        <rFont val="TH SarabunPSK"/>
        <family val="2"/>
      </rPr>
      <t xml:space="preserve">8072/3   </t>
    </r>
    <r>
      <rPr>
        <sz val="12.5"/>
        <rFont val="TH SarabunPSK"/>
        <family val="2"/>
      </rPr>
      <t>Squamous cell carcinoma,large cell,nonkeratinizing,NOS</t>
    </r>
  </si>
  <si>
    <r>
      <t xml:space="preserve">8252/3  </t>
    </r>
    <r>
      <rPr>
        <sz val="15.5"/>
        <rFont val="TH SarabunPSK"/>
        <family val="2"/>
      </rPr>
      <t>Bronchiolo-alveolar carcinoma, non-mucinous</t>
    </r>
  </si>
  <si>
    <t>รูปที่  38  วิธีการรักษามะเร็งทุกชนิด (เบื้องต้น)</t>
  </si>
  <si>
    <t>Small cell carcinoma,NOS         4.07%</t>
  </si>
  <si>
    <t>อื่น ๆ                                     13.12%</t>
  </si>
  <si>
    <t xml:space="preserve">   มะเร็งลำไส้ใหญ่และไส้ตรง (C18-C20)</t>
  </si>
  <si>
    <t>ตารางที่  24   จำนวนผู้ป่วยมะเร็งลำไส้ใหญ่และไส้ตรงแยกตามช่วงอายุ</t>
  </si>
  <si>
    <t>คิดเป็นร้อยละของผู้ป่วยมะเร็งลำไส้ใหญ่และไส้ตรง (%)</t>
  </si>
  <si>
    <t>รูปที่  23  จำนวนผู้ป่วยมะเร็งลำไส้ใหญ่และไส้ตรงแยกตามช่วงอายุ</t>
  </si>
  <si>
    <t>เพศชาย   137  ราย  คิดเป็น  ร้อยละ   51.70 ของผู้ป่วยมะเร็งลำไส้ใหญ่และไส้ตรง</t>
  </si>
  <si>
    <t>เพศหญิง  128  ราย  คิดเป็น   ร้อยละ  48.30  ของผู้ป่วยมะเร็งลำไส้ใหญ่และไส้ตรง</t>
  </si>
  <si>
    <t>ตารางที่ 25 จำนวนผู้ป่วยมะเร็งลำไส้ใหญ่และไส้ตรงแยกตามระยะของโรค</t>
  </si>
  <si>
    <t>รูปที่  24  จำนวนผู้ป่วยมะเร็งลำไส้ใหญ่และไส้ตรงแยกตามระยะของโรค</t>
  </si>
  <si>
    <t>ตารางที่  26  แสดงผลทางพยาธิวิทยาของผู้ป่วยมะเร็งลำไส้ใหญ่และไส้ตรง</t>
  </si>
  <si>
    <t>ลำไส้ใหญ่และไส้ตรง ( % )</t>
  </si>
  <si>
    <t>รูปที่  25  แผนภูมิแสดงจำนวนผู้ป่วยมะเร็งลำไส้ใหญ่และไส้ตรงแบ่งตามผลพยาธิวิทยา</t>
  </si>
  <si>
    <t>ตารางที่  27  วิธีการรักษามะเร็งลำไส้ใหญ่และไส้ตรง</t>
  </si>
  <si>
    <t>รูปที่  26  วิธีการรักษามะเร็งลำไส้ใหญ่และไส้ตรง</t>
  </si>
  <si>
    <t>รูปที่  27  กราฟแสดงจำนวนผู้ป่วยมะเร็งลำไส้ใหญ่และไส้ตรงรายใหม่</t>
  </si>
</sst>
</file>

<file path=xl/styles.xml><?xml version="1.0" encoding="utf-8"?>
<styleSheet xmlns="http://schemas.openxmlformats.org/spreadsheetml/2006/main">
  <numFmts count="2">
    <numFmt numFmtId="187" formatCode="0.0"/>
    <numFmt numFmtId="188" formatCode="#\,##0"/>
  </numFmts>
  <fonts count="26">
    <font>
      <sz val="14"/>
      <name val="Cordia New"/>
      <charset val="222"/>
    </font>
    <font>
      <b/>
      <sz val="16"/>
      <name val="TH SarabunPSK"/>
      <family val="2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sz val="20"/>
      <name val="TH SarabunPSK"/>
      <family val="2"/>
    </font>
    <font>
      <sz val="13"/>
      <name val="TH SarabunPSK"/>
      <family val="2"/>
    </font>
    <font>
      <sz val="13.5"/>
      <name val="TH SarabunPSK"/>
      <family val="2"/>
    </font>
    <font>
      <b/>
      <sz val="15.5"/>
      <name val="TH SarabunPSK"/>
      <family val="2"/>
    </font>
    <font>
      <b/>
      <sz val="18"/>
      <color rgb="FF000000"/>
      <name val="TH SarabunPSK"/>
      <family val="2"/>
    </font>
    <font>
      <b/>
      <sz val="15"/>
      <name val="TH SarabunPSK"/>
      <family val="2"/>
    </font>
    <font>
      <b/>
      <sz val="48"/>
      <name val="TH SarabunPSK"/>
      <family val="2"/>
    </font>
    <font>
      <sz val="14"/>
      <name val="TH SarabunPSK"/>
      <family val="2"/>
    </font>
    <font>
      <b/>
      <sz val="26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b/>
      <sz val="22"/>
      <name val="TH SarabunPSK"/>
      <family val="2"/>
    </font>
    <font>
      <sz val="15"/>
      <name val="TH SarabunPSK"/>
      <family val="2"/>
    </font>
    <font>
      <sz val="16"/>
      <name val="Cordia New"/>
      <family val="2"/>
    </font>
    <font>
      <b/>
      <sz val="14"/>
      <name val="TH SarabunPSK"/>
      <family val="2"/>
    </font>
    <font>
      <sz val="18"/>
      <name val="Cordia New"/>
      <family val="2"/>
    </font>
    <font>
      <sz val="15.5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2.5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2" xfId="0" applyFont="1" applyBorder="1" applyAlignment="1">
      <alignment vertical="center"/>
    </xf>
    <xf numFmtId="187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87" fontId="2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0" xfId="0" applyFont="1" applyFill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87" fontId="2" fillId="0" borderId="0" xfId="0" applyNumberFormat="1" applyFont="1"/>
    <xf numFmtId="0" fontId="5" fillId="2" borderId="0" xfId="0" applyFont="1" applyFill="1"/>
    <xf numFmtId="0" fontId="6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2" fontId="2" fillId="0" borderId="0" xfId="0" applyNumberFormat="1" applyFont="1"/>
    <xf numFmtId="1" fontId="1" fillId="0" borderId="0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1" fillId="0" borderId="10" xfId="0" applyFont="1" applyBorder="1" applyAlignment="1">
      <alignment horizont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2" fontId="5" fillId="0" borderId="0" xfId="0" applyNumberFormat="1" applyFont="1"/>
    <xf numFmtId="0" fontId="1" fillId="0" borderId="6" xfId="0" applyFont="1" applyBorder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Border="1" applyAlignment="1">
      <alignment vertical="center"/>
    </xf>
    <xf numFmtId="187" fontId="2" fillId="0" borderId="0" xfId="0" applyNumberFormat="1" applyFont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/>
    <xf numFmtId="0" fontId="2" fillId="2" borderId="0" xfId="0" applyFont="1" applyFill="1"/>
    <xf numFmtId="0" fontId="1" fillId="0" borderId="0" xfId="0" applyFont="1"/>
    <xf numFmtId="0" fontId="4" fillId="0" borderId="0" xfId="0" applyFont="1" applyBorder="1" applyAlignment="1"/>
    <xf numFmtId="0" fontId="2" fillId="0" borderId="18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/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/>
    <xf numFmtId="0" fontId="2" fillId="0" borderId="17" xfId="0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7" xfId="0" applyFont="1" applyBorder="1"/>
    <xf numFmtId="2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/>
    <xf numFmtId="2" fontId="2" fillId="0" borderId="18" xfId="0" applyNumberFormat="1" applyFont="1" applyBorder="1" applyAlignment="1">
      <alignment horizontal="center" vertical="center"/>
    </xf>
    <xf numFmtId="0" fontId="2" fillId="0" borderId="19" xfId="0" applyFont="1" applyBorder="1"/>
    <xf numFmtId="2" fontId="2" fillId="0" borderId="19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vertical="center"/>
    </xf>
    <xf numFmtId="2" fontId="2" fillId="0" borderId="17" xfId="0" applyNumberFormat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17" xfId="0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/>
    <xf numFmtId="0" fontId="4" fillId="2" borderId="0" xfId="0" applyFont="1" applyFill="1"/>
    <xf numFmtId="0" fontId="2" fillId="0" borderId="20" xfId="0" applyFont="1" applyBorder="1" applyAlignment="1"/>
    <xf numFmtId="0" fontId="2" fillId="0" borderId="21" xfId="0" applyFont="1" applyBorder="1" applyAlignment="1"/>
    <xf numFmtId="0" fontId="2" fillId="0" borderId="22" xfId="0" applyFont="1" applyBorder="1" applyAlignment="1"/>
    <xf numFmtId="0" fontId="1" fillId="0" borderId="5" xfId="0" applyFont="1" applyBorder="1" applyAlignment="1">
      <alignment horizontal="center" vertical="center"/>
    </xf>
    <xf numFmtId="187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0" fontId="2" fillId="0" borderId="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1" fillId="0" borderId="9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3" fontId="2" fillId="0" borderId="0" xfId="0" applyNumberFormat="1" applyFont="1"/>
    <xf numFmtId="188" fontId="2" fillId="0" borderId="5" xfId="0" applyNumberFormat="1" applyFont="1" applyBorder="1" applyAlignment="1">
      <alignment horizont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0" xfId="0" applyFont="1" applyFill="1"/>
    <xf numFmtId="0" fontId="2" fillId="4" borderId="0" xfId="0" applyFont="1" applyFill="1" applyBorder="1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22" fillId="0" borderId="0" xfId="0" applyFont="1" applyAlignment="1">
      <alignment vertical="center"/>
    </xf>
    <xf numFmtId="0" fontId="19" fillId="0" borderId="23" xfId="0" applyFont="1" applyBorder="1" applyAlignment="1">
      <alignment vertical="center"/>
    </xf>
    <xf numFmtId="0" fontId="1" fillId="5" borderId="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/>
    <xf numFmtId="0" fontId="1" fillId="4" borderId="0" xfId="0" applyFont="1" applyFill="1" applyBorder="1"/>
    <xf numFmtId="0" fontId="2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2" fillId="4" borderId="0" xfId="0" applyFont="1" applyFill="1" applyAlignment="1">
      <alignment vertical="center"/>
    </xf>
    <xf numFmtId="0" fontId="1" fillId="4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1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2" fontId="2" fillId="0" borderId="2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Alignment="1">
      <alignment horizontal="center" readingOrder="1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341043307086614E-2"/>
          <c:y val="9.8252718410198711E-2"/>
          <c:w val="0.8383216863517079"/>
          <c:h val="0.7885791758416674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เต้านม!$A$6:$A$12</c:f>
              <c:strCache>
                <c:ptCount val="7"/>
                <c:pt idx="0">
                  <c:v>20 - 29</c:v>
                </c:pt>
                <c:pt idx="1">
                  <c:v> 30 - 39</c:v>
                </c:pt>
                <c:pt idx="2">
                  <c:v> 40 - 49</c:v>
                </c:pt>
                <c:pt idx="3">
                  <c:v> 50 - 59</c:v>
                </c:pt>
                <c:pt idx="4">
                  <c:v> 60 - 69</c:v>
                </c:pt>
                <c:pt idx="5">
                  <c:v> 70 - 79</c:v>
                </c:pt>
                <c:pt idx="6">
                  <c:v> 80 - 89</c:v>
                </c:pt>
              </c:strCache>
            </c:strRef>
          </c:cat>
          <c:val>
            <c:numRef>
              <c:f>เต้านม!$B$6:$B$12</c:f>
              <c:numCache>
                <c:formatCode>General</c:formatCode>
                <c:ptCount val="7"/>
                <c:pt idx="0">
                  <c:v>4</c:v>
                </c:pt>
                <c:pt idx="1">
                  <c:v>49</c:v>
                </c:pt>
                <c:pt idx="2">
                  <c:v>137</c:v>
                </c:pt>
                <c:pt idx="3">
                  <c:v>142</c:v>
                </c:pt>
                <c:pt idx="4">
                  <c:v>75</c:v>
                </c:pt>
                <c:pt idx="5">
                  <c:v>20</c:v>
                </c:pt>
                <c:pt idx="6">
                  <c:v>3</c:v>
                </c:pt>
              </c:numCache>
            </c:numRef>
          </c:val>
        </c:ser>
        <c:gapWidth val="100"/>
        <c:axId val="113746304"/>
        <c:axId val="113748224"/>
      </c:barChart>
      <c:catAx>
        <c:axId val="11374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th-TH"/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319349345848762"/>
              <c:y val="0.834538239697783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3748224"/>
        <c:crosses val="autoZero"/>
        <c:auto val="1"/>
        <c:lblAlgn val="ctr"/>
        <c:lblOffset val="100"/>
        <c:tickLblSkip val="1"/>
        <c:tickMarkSkip val="1"/>
      </c:catAx>
      <c:valAx>
        <c:axId val="1137482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3746304"/>
        <c:crosses val="autoZero"/>
        <c:crossBetween val="between"/>
        <c:majorUnit val="25"/>
        <c:minorUnit val="25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6.7226925272838564E-2"/>
          <c:y val="9.8542315039994013E-2"/>
          <c:w val="0.79495863556873536"/>
          <c:h val="0.7859138450026337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ตร23!$B$4:$B$7</c:f>
              <c:strCache>
                <c:ptCount val="4"/>
                <c:pt idx="0">
                  <c:v>รังสีรักษา</c:v>
                </c:pt>
                <c:pt idx="1">
                  <c:v>เคมีบำบัด</c:v>
                </c:pt>
                <c:pt idx="2">
                  <c:v>ผ่าตัด</c:v>
                </c:pt>
                <c:pt idx="3">
                  <c:v>ประคับประคอง</c:v>
                </c:pt>
              </c:strCache>
            </c:strRef>
          </c:cat>
          <c:val>
            <c:numRef>
              <c:f>ตร23!$C$4:$C$7</c:f>
              <c:numCache>
                <c:formatCode>General</c:formatCode>
                <c:ptCount val="4"/>
                <c:pt idx="0">
                  <c:v>251</c:v>
                </c:pt>
                <c:pt idx="1">
                  <c:v>149</c:v>
                </c:pt>
                <c:pt idx="2">
                  <c:v>48</c:v>
                </c:pt>
                <c:pt idx="3">
                  <c:v>2</c:v>
                </c:pt>
              </c:numCache>
            </c:numRef>
          </c:val>
        </c:ser>
        <c:gapWidth val="100"/>
        <c:axId val="114599424"/>
        <c:axId val="114601344"/>
      </c:barChart>
      <c:catAx>
        <c:axId val="11459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วิธีการรักษา</a:t>
                </a:r>
              </a:p>
            </c:rich>
          </c:tx>
          <c:layout>
            <c:manualLayout>
              <c:xMode val="edge"/>
              <c:yMode val="edge"/>
              <c:x val="0.89006608915669327"/>
              <c:y val="0.8485665209775320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601344"/>
        <c:crosses val="autoZero"/>
        <c:auto val="1"/>
        <c:lblAlgn val="ctr"/>
        <c:lblOffset val="100"/>
        <c:tickLblSkip val="1"/>
        <c:tickMarkSkip val="1"/>
      </c:catAx>
      <c:valAx>
        <c:axId val="11460134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1325" b="1" i="0" u="none" strike="noStrike" baseline="0">
                    <a:solidFill>
                      <a:srgbClr val="000000"/>
                    </a:solidFill>
                    <a:latin typeface="Cordia New"/>
                    <a:ea typeface="Cordia New"/>
                    <a:cs typeface="Cordia New"/>
                  </a:defRPr>
                </a:pPr>
                <a:r>
                  <a:rPr lang="th-TH" sz="1400">
                    <a:latin typeface="TH SarabunPSK" pitchFamily="34" charset="-34"/>
                    <a:cs typeface="TH SarabunPSK" pitchFamily="34" charset="-34"/>
                  </a:rPr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5.7011652886111744E-5"/>
              <c:y val="1.0553108507225005E-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59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6085274714269624E-2"/>
          <c:y val="0.10214466641451479"/>
          <c:w val="0.84066180121761414"/>
          <c:h val="0.78345195933477763"/>
        </c:manualLayout>
      </c:layout>
      <c:lineChart>
        <c:grouping val="stacke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2612988161853382E-2"/>
                  <c:y val="-4.881224999713476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8446895250971211E-2"/>
                  <c:y val="-4.052974819195633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7625735972192682E-2"/>
                  <c:y val="-3.52622952698598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5211997546411702E-2"/>
                  <c:y val="-3.948263017341179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0750305655354349E-2"/>
                  <c:y val="-3.84229045605107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3.5546486736852637E-2"/>
                  <c:y val="-4.102190282983190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8294380531527372E-2"/>
                  <c:y val="-4.0403443019404232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7884781492933441E-2"/>
                  <c:y val="-4.3942509369734865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8145829942958223E-2"/>
                  <c:y val="-6.9490309344519829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3424883892693061E-2"/>
                  <c:y val="-4.1043679583720155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3.391626921038686E-2"/>
                  <c:y val="-4.0756914119359534E-2"/>
                </c:manualLayout>
              </c:layout>
              <c:showVal val="1"/>
            </c:dLbl>
            <c:dLbl>
              <c:idx val="11"/>
              <c:layout>
                <c:manualLayout>
                  <c:x val="-2.5437201907790145E-2"/>
                  <c:y val="-4.3668122270742356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ordia New"/>
                    <a:ea typeface="Cordia New"/>
                    <a:cs typeface="Cordia New"/>
                  </a:defRPr>
                </a:pPr>
                <a:endParaRPr lang="th-TH"/>
              </a:p>
            </c:txPr>
            <c:showVal val="1"/>
          </c:dLbls>
          <c:cat>
            <c:numRef>
              <c:f>รูป23!$K$5:$K$16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รูป23!$L$5:$L$16</c:f>
              <c:numCache>
                <c:formatCode>General</c:formatCode>
                <c:ptCount val="12"/>
                <c:pt idx="0">
                  <c:v>177</c:v>
                </c:pt>
                <c:pt idx="1">
                  <c:v>270</c:v>
                </c:pt>
                <c:pt idx="2">
                  <c:v>274</c:v>
                </c:pt>
                <c:pt idx="3">
                  <c:v>231</c:v>
                </c:pt>
                <c:pt idx="4">
                  <c:v>255</c:v>
                </c:pt>
                <c:pt idx="5">
                  <c:v>288</c:v>
                </c:pt>
                <c:pt idx="6">
                  <c:v>281</c:v>
                </c:pt>
                <c:pt idx="7">
                  <c:v>295</c:v>
                </c:pt>
                <c:pt idx="8">
                  <c:v>240</c:v>
                </c:pt>
                <c:pt idx="9">
                  <c:v>299</c:v>
                </c:pt>
                <c:pt idx="10">
                  <c:v>301</c:v>
                </c:pt>
                <c:pt idx="11">
                  <c:v>303</c:v>
                </c:pt>
              </c:numCache>
            </c:numRef>
          </c:val>
        </c:ser>
        <c:marker val="1"/>
        <c:axId val="114244992"/>
        <c:axId val="114279936"/>
      </c:lineChart>
      <c:catAx>
        <c:axId val="114244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445463991086952"/>
              <c:y val="0.8514139990143145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279936"/>
        <c:crosses val="autoZero"/>
        <c:auto val="1"/>
        <c:lblAlgn val="ctr"/>
        <c:lblOffset val="100"/>
        <c:tickLblSkip val="1"/>
        <c:tickMarkSkip val="1"/>
      </c:catAx>
      <c:valAx>
        <c:axId val="11427993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5776406327587509E-3"/>
              <c:y val="3.643961980480612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24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-3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6.5239448902752975E-2"/>
          <c:y val="9.6375516865496225E-2"/>
          <c:w val="0.84164725415713015"/>
          <c:h val="0.7882794005588038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สำไส้ใหญ่!$A$6:$A$12</c:f>
              <c:strCache>
                <c:ptCount val="7"/>
                <c:pt idx="0">
                  <c:v> 20 - 29</c:v>
                </c:pt>
                <c:pt idx="1">
                  <c:v> 30 - 39</c:v>
                </c:pt>
                <c:pt idx="2">
                  <c:v> 40 - 49</c:v>
                </c:pt>
                <c:pt idx="3">
                  <c:v> 50 - 59</c:v>
                </c:pt>
                <c:pt idx="4">
                  <c:v> 60 - 69</c:v>
                </c:pt>
                <c:pt idx="5">
                  <c:v> 70 - 79</c:v>
                </c:pt>
                <c:pt idx="6">
                  <c:v> 80 - 89</c:v>
                </c:pt>
              </c:strCache>
            </c:strRef>
          </c:cat>
          <c:val>
            <c:numRef>
              <c:f>สำไส้ใหญ่!$B$6:$B$12</c:f>
              <c:numCache>
                <c:formatCode>General</c:formatCode>
                <c:ptCount val="7"/>
                <c:pt idx="0">
                  <c:v>5</c:v>
                </c:pt>
                <c:pt idx="1">
                  <c:v>9</c:v>
                </c:pt>
                <c:pt idx="2">
                  <c:v>51</c:v>
                </c:pt>
                <c:pt idx="3">
                  <c:v>79</c:v>
                </c:pt>
                <c:pt idx="4">
                  <c:v>68</c:v>
                </c:pt>
                <c:pt idx="5">
                  <c:v>44</c:v>
                </c:pt>
                <c:pt idx="6">
                  <c:v>9</c:v>
                </c:pt>
              </c:numCache>
            </c:numRef>
          </c:val>
        </c:ser>
        <c:dLbls>
          <c:showVal val="1"/>
        </c:dLbls>
        <c:gapWidth val="100"/>
        <c:axId val="114902144"/>
        <c:axId val="114904064"/>
      </c:barChart>
      <c:catAx>
        <c:axId val="11490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 sz="1400">
                    <a:latin typeface="TH SarabunPSK" pitchFamily="34" charset="-34"/>
                    <a:cs typeface="TH SarabunPSK" pitchFamily="34" charset="-34"/>
                  </a:rPr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2429691496230659"/>
              <c:y val="0.857307707504303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904064"/>
        <c:crosses val="autoZero"/>
        <c:auto val="1"/>
        <c:lblAlgn val="ctr"/>
        <c:lblOffset val="100"/>
        <c:tickLblSkip val="1"/>
        <c:tickMarkSkip val="1"/>
      </c:catAx>
      <c:valAx>
        <c:axId val="114904064"/>
        <c:scaling>
          <c:orientation val="minMax"/>
          <c:max val="8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902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307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4102727450331099E-2"/>
          <c:y val="9.7546966380240227E-2"/>
          <c:w val="0.82976632775271897"/>
          <c:h val="0.7888029971357315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ต25!$A$4:$A$8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 ไม่ทราบ</c:v>
                </c:pt>
              </c:strCache>
            </c:strRef>
          </c:cat>
          <c:val>
            <c:numRef>
              <c:f>ต25!$B$4:$B$8</c:f>
              <c:numCache>
                <c:formatCode>General</c:formatCode>
                <c:ptCount val="5"/>
                <c:pt idx="0">
                  <c:v>1</c:v>
                </c:pt>
                <c:pt idx="1">
                  <c:v>27</c:v>
                </c:pt>
                <c:pt idx="2">
                  <c:v>113</c:v>
                </c:pt>
                <c:pt idx="3">
                  <c:v>114</c:v>
                </c:pt>
                <c:pt idx="4">
                  <c:v>10</c:v>
                </c:pt>
              </c:numCache>
            </c:numRef>
          </c:val>
        </c:ser>
        <c:gapWidth val="100"/>
        <c:axId val="114936064"/>
        <c:axId val="114942336"/>
      </c:barChart>
      <c:catAx>
        <c:axId val="11493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th-TH"/>
                  <a:t>ระยะโรค</a:t>
                </a:r>
              </a:p>
            </c:rich>
          </c:tx>
          <c:layout>
            <c:manualLayout>
              <c:xMode val="edge"/>
              <c:yMode val="edge"/>
              <c:x val="0.91309464957656994"/>
              <c:y val="0.85858703346728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942336"/>
        <c:crosses val="autoZero"/>
        <c:auto val="1"/>
        <c:lblAlgn val="ctr"/>
        <c:lblOffset val="100"/>
        <c:tickLblSkip val="1"/>
        <c:tickMarkSkip val="1"/>
      </c:catAx>
      <c:valAx>
        <c:axId val="114942336"/>
        <c:scaling>
          <c:orientation val="minMax"/>
          <c:max val="12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936064"/>
        <c:crosses val="autoZero"/>
        <c:crossBetween val="between"/>
        <c:majorUnit val="20"/>
        <c:minorUnit val="8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3.0370760420110873E-2"/>
          <c:y val="0.18870687367634528"/>
          <c:w val="0.40780070453868306"/>
          <c:h val="0.65553980460362526"/>
        </c:manualLayout>
      </c:layout>
      <c:pieChart>
        <c:varyColors val="1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pattFill prst="pct80">
                <a:fgClr>
                  <a:srgbClr val="FFFFFF"/>
                </a:fgClr>
                <a:bgClr>
                  <a:srgbClr val="33333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wdDnDiag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pattFill prst="ltDnDiag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2683533143116056E-2"/>
                  <c:y val="3.9254341011638071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84.9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1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1"/>
              <c:layout>
                <c:manualLayout>
                  <c:x val="-2.552682901392293E-2"/>
                  <c:y val="-9.8545423757514614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9.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06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2"/>
              <c:layout>
                <c:manualLayout>
                  <c:x val="2.9281882811006292E-2"/>
                  <c:y val="-0.1146551842310036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1.1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3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3"/>
              <c:layout>
                <c:manualLayout>
                  <c:x val="8.6404477585997078E-2"/>
                  <c:y val="-7.8125372371393956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4.9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0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23576158940397351"/>
                  <c:y val="0.1857382775871268"/>
                </c:manualLayout>
              </c:layout>
              <c:dLblPos val="bestFit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7.4172185430463583E-2"/>
                  <c:y val="0.16086261541027838"/>
                </c:manualLayout>
              </c:layout>
              <c:dLblPos val="bestFit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5.562913907284768E-2"/>
                  <c:y val="0.12603668836269241"/>
                </c:manualLayout>
              </c:layout>
              <c:dLblPos val="bestFit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5.0331125827814571E-2"/>
                  <c:y val="0.17247125775947394"/>
                </c:manualLayout>
              </c:layout>
              <c:dLblPos val="bestFit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7.9470198675496692E-2"/>
                  <c:y val="9.7844271228932217E-2"/>
                </c:manualLayout>
              </c:layout>
              <c:dLblPos val="bestFit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4834437086092803"/>
                  <c:y val="0.10281940366430134"/>
                </c:manualLayout>
              </c:layout>
              <c:dLblPos val="bestFit"/>
              <c:showPercent val="1"/>
            </c:dLbl>
            <c:dLbl>
              <c:idx val="10"/>
              <c:dLblPos val="bestFit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29403973509933778"/>
                  <c:y val="0.19568854245786441"/>
                </c:manualLayout>
              </c:layout>
              <c:dLblPos val="bestFit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endParaRPr lang="th-TH"/>
              </a:p>
            </c:txPr>
            <c:showPercent val="1"/>
            <c:showLeaderLines val="1"/>
          </c:dLbls>
          <c:cat>
            <c:strRef>
              <c:f>ต26!$E$3:$E$6</c:f>
              <c:strCache>
                <c:ptCount val="4"/>
                <c:pt idx="0">
                  <c:v>Adenocarcinoma,NOS                      84.91%</c:v>
                </c:pt>
                <c:pt idx="1">
                  <c:v>Neoplasm, malignant                        9.06%</c:v>
                </c:pt>
                <c:pt idx="2">
                  <c:v>Mucinous adenocarcinoma               1.13%</c:v>
                </c:pt>
                <c:pt idx="3">
                  <c:v>อื่น ๆ                                                   4.90%</c:v>
                </c:pt>
              </c:strCache>
            </c:strRef>
          </c:cat>
          <c:val>
            <c:numRef>
              <c:f>ต26!$F$3:$F$6</c:f>
              <c:numCache>
                <c:formatCode>General</c:formatCode>
                <c:ptCount val="4"/>
                <c:pt idx="0">
                  <c:v>225</c:v>
                </c:pt>
                <c:pt idx="1">
                  <c:v>24</c:v>
                </c:pt>
                <c:pt idx="2">
                  <c:v>3</c:v>
                </c:pt>
                <c:pt idx="3">
                  <c:v>13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417216704832582"/>
          <c:y val="0.12094543856835659"/>
          <c:w val="0.51788079470198656"/>
          <c:h val="0.7651251352034496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TH SarabunPSK" pitchFamily="34" charset="-34"/>
              <a:ea typeface="Cordia New"/>
              <a:cs typeface="TH SarabunPSK" pitchFamily="34" charset="-34"/>
            </a:defRPr>
          </a:pPr>
          <a:endParaRPr lang="th-TH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325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0.39370078740157488" l="0.59055118110235805" r="0.39370078740157488" t="0.78740157480314954" header="0.39370078740157488" footer="0.39370078740157488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7.6644088374144465E-2"/>
          <c:y val="8.3501412217764567E-2"/>
          <c:w val="0.79968203497615253"/>
          <c:h val="0.8099975029548376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ต27!$B$4:$B$7</c:f>
              <c:strCache>
                <c:ptCount val="4"/>
                <c:pt idx="0">
                  <c:v>เคมีบำบัด</c:v>
                </c:pt>
                <c:pt idx="1">
                  <c:v>รังสีรักษา</c:v>
                </c:pt>
                <c:pt idx="2">
                  <c:v>ผ่าตัด</c:v>
                </c:pt>
                <c:pt idx="3">
                  <c:v>ประคับประคอง</c:v>
                </c:pt>
              </c:strCache>
            </c:strRef>
          </c:cat>
          <c:val>
            <c:numRef>
              <c:f>ต27!$C$4:$C$7</c:f>
              <c:numCache>
                <c:formatCode>General</c:formatCode>
                <c:ptCount val="4"/>
                <c:pt idx="0">
                  <c:v>169</c:v>
                </c:pt>
                <c:pt idx="1">
                  <c:v>145</c:v>
                </c:pt>
                <c:pt idx="2">
                  <c:v>17</c:v>
                </c:pt>
                <c:pt idx="3">
                  <c:v>1</c:v>
                </c:pt>
              </c:numCache>
            </c:numRef>
          </c:val>
        </c:ser>
        <c:gapWidth val="100"/>
        <c:axId val="115145728"/>
        <c:axId val="114951296"/>
      </c:barChart>
      <c:catAx>
        <c:axId val="115145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วิธีการรักษา</a:t>
                </a:r>
              </a:p>
            </c:rich>
          </c:tx>
          <c:layout>
            <c:manualLayout>
              <c:xMode val="edge"/>
              <c:yMode val="edge"/>
              <c:x val="0.88264912809359986"/>
              <c:y val="0.86484659819213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951296"/>
        <c:crosses val="autoZero"/>
        <c:auto val="1"/>
        <c:lblAlgn val="ctr"/>
        <c:lblOffset val="100"/>
        <c:tickLblSkip val="1"/>
        <c:tickMarkSkip val="1"/>
      </c:catAx>
      <c:valAx>
        <c:axId val="11495129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2.0307361746171185E-3"/>
              <c:y val="1.0323974253591333E-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14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4688909078672872E-2"/>
          <c:y val="9.8681818948220659E-2"/>
          <c:w val="0.85009236826165957"/>
          <c:h val="0.74925289585054544"/>
        </c:manualLayout>
      </c:layout>
      <c:lineChart>
        <c:grouping val="stacke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174910828454137E-2"/>
                  <c:y val="-4.0474801463521559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8509320950265832E-2"/>
                  <c:y val="-4.19401215105071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7757083249209235E-2"/>
                  <c:y val="-3.98763537855412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0746685510465038E-2"/>
                  <c:y val="-4.0163213003085535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4712632074836797E-2"/>
                  <c:y val="-3.929499176628617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3.1020930076048187E-2"/>
                  <c:y val="-4.014320479747312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3.1157884110640015E-2"/>
                  <c:y val="-4.0356325908940185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915808600847971E-2"/>
                  <c:y val="-3.8508601842328648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8558112928191592E-2"/>
                  <c:y val="-3.4658258724083527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4866410929403055E-2"/>
                  <c:y val="-4.7330422027011078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3.2051282051282048E-2"/>
                  <c:y val="-3.9971448965024983E-2"/>
                </c:manualLayout>
              </c:layout>
              <c:showVal val="1"/>
            </c:dLbl>
            <c:dLbl>
              <c:idx val="11"/>
              <c:layout>
                <c:manualLayout>
                  <c:x val="-2.9914529914529916E-2"/>
                  <c:y val="-3.7116345467523196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showVal val="1"/>
          </c:dLbls>
          <c:cat>
            <c:numRef>
              <c:f>รูป27!$K$7:$K$18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รูป27!$L$7:$L$18</c:f>
              <c:numCache>
                <c:formatCode>General</c:formatCode>
                <c:ptCount val="12"/>
                <c:pt idx="0">
                  <c:v>48</c:v>
                </c:pt>
                <c:pt idx="1">
                  <c:v>81</c:v>
                </c:pt>
                <c:pt idx="2">
                  <c:v>97</c:v>
                </c:pt>
                <c:pt idx="3">
                  <c:v>78</c:v>
                </c:pt>
                <c:pt idx="4">
                  <c:v>137</c:v>
                </c:pt>
                <c:pt idx="5">
                  <c:v>119</c:v>
                </c:pt>
                <c:pt idx="6">
                  <c:v>143</c:v>
                </c:pt>
                <c:pt idx="7">
                  <c:v>151</c:v>
                </c:pt>
                <c:pt idx="8">
                  <c:v>161</c:v>
                </c:pt>
                <c:pt idx="9">
                  <c:v>217</c:v>
                </c:pt>
                <c:pt idx="10">
                  <c:v>234</c:v>
                </c:pt>
                <c:pt idx="11">
                  <c:v>265</c:v>
                </c:pt>
              </c:numCache>
            </c:numRef>
          </c:val>
        </c:ser>
        <c:marker val="1"/>
        <c:axId val="115221632"/>
        <c:axId val="115223552"/>
      </c:lineChart>
      <c:catAx>
        <c:axId val="115221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605071000740292"/>
              <c:y val="0.823937907119211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223552"/>
        <c:crosses val="autoZero"/>
        <c:auto val="1"/>
        <c:lblAlgn val="ctr"/>
        <c:lblOffset val="100"/>
        <c:tickLblSkip val="1"/>
        <c:tickMarkSkip val="1"/>
      </c:catAx>
      <c:valAx>
        <c:axId val="11522355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6922403930277989E-3"/>
              <c:y val="4.5524288050717522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22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274084872119199E-2"/>
          <c:y val="0.12208197851308156"/>
          <c:w val="0.84194977843427099"/>
          <c:h val="0.7532226841121142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ตับและท่อน้ำดี!$A$6:$A$12</c:f>
              <c:strCache>
                <c:ptCount val="7"/>
                <c:pt idx="0">
                  <c:v>20 - 29</c:v>
                </c:pt>
                <c:pt idx="1">
                  <c:v> 30 - 39</c:v>
                </c:pt>
                <c:pt idx="2">
                  <c:v> 40 - 49</c:v>
                </c:pt>
                <c:pt idx="3">
                  <c:v> 50 - 59</c:v>
                </c:pt>
                <c:pt idx="4">
                  <c:v> 60 - 69</c:v>
                </c:pt>
                <c:pt idx="5">
                  <c:v> 70 - 79</c:v>
                </c:pt>
                <c:pt idx="6">
                  <c:v> 80 - 89</c:v>
                </c:pt>
              </c:strCache>
            </c:strRef>
          </c:cat>
          <c:val>
            <c:numRef>
              <c:f>ตับและท่อน้ำดี!$B$6:$B$12</c:f>
              <c:numCache>
                <c:formatCode>General</c:formatCode>
                <c:ptCount val="7"/>
                <c:pt idx="0">
                  <c:v>1</c:v>
                </c:pt>
                <c:pt idx="1">
                  <c:v>11</c:v>
                </c:pt>
                <c:pt idx="2">
                  <c:v>32</c:v>
                </c:pt>
                <c:pt idx="3">
                  <c:v>69</c:v>
                </c:pt>
                <c:pt idx="4">
                  <c:v>93</c:v>
                </c:pt>
                <c:pt idx="5">
                  <c:v>39</c:v>
                </c:pt>
                <c:pt idx="6">
                  <c:v>6</c:v>
                </c:pt>
              </c:numCache>
            </c:numRef>
          </c:val>
        </c:ser>
        <c:gapWidth val="100"/>
        <c:axId val="115268608"/>
        <c:axId val="115274880"/>
      </c:barChart>
      <c:catAx>
        <c:axId val="115268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2701378172000726"/>
              <c:y val="0.835902022752858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274880"/>
        <c:crosses val="autoZero"/>
        <c:auto val="1"/>
        <c:lblAlgn val="ctr"/>
        <c:lblOffset val="100"/>
        <c:tickLblSkip val="1"/>
        <c:tickMarkSkip val="1"/>
      </c:catAx>
      <c:valAx>
        <c:axId val="1152748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268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7.0663646463313051E-2"/>
          <c:y val="0.1226161388628611"/>
          <c:w val="0.83017113725409275"/>
          <c:h val="0.7640341627432928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ต29!$A$4:$A$8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ไม่ทราบ</c:v>
                </c:pt>
              </c:strCache>
            </c:strRef>
          </c:cat>
          <c:val>
            <c:numRef>
              <c:f>ต29!$B$4:$B$8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68</c:v>
                </c:pt>
                <c:pt idx="4">
                  <c:v>176</c:v>
                </c:pt>
              </c:numCache>
            </c:numRef>
          </c:val>
        </c:ser>
        <c:gapWidth val="100"/>
        <c:axId val="115184000"/>
        <c:axId val="115185920"/>
      </c:barChart>
      <c:catAx>
        <c:axId val="115184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/>
                </a:pPr>
                <a:r>
                  <a:rPr lang="th-TH" sz="1400" b="1"/>
                  <a:t>ระยะโรค</a:t>
                </a:r>
              </a:p>
            </c:rich>
          </c:tx>
          <c:layout>
            <c:manualLayout>
              <c:xMode val="edge"/>
              <c:yMode val="edge"/>
              <c:x val="0.91662676684983591"/>
              <c:y val="0.860011973600201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th-TH"/>
          </a:p>
        </c:txPr>
        <c:crossAx val="115185920"/>
        <c:crosses val="autoZero"/>
        <c:auto val="1"/>
        <c:lblAlgn val="ctr"/>
        <c:lblOffset val="100"/>
        <c:tickLblSkip val="1"/>
        <c:tickMarkSkip val="1"/>
      </c:catAx>
      <c:valAx>
        <c:axId val="115185920"/>
        <c:scaling>
          <c:orientation val="minMax"/>
          <c:max val="18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184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4.5240547740959404E-2"/>
          <c:y val="0.23634264311828443"/>
          <c:w val="0.44820206975393589"/>
          <c:h val="0.52374532656715111"/>
        </c:manualLayout>
      </c:layout>
      <c:pieChart>
        <c:varyColors val="1"/>
        <c:ser>
          <c:idx val="0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pattFill prst="pct5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dotDmn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pattFill prst="nar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8211604799805641E-2"/>
                  <c:y val="5.9391331204944872E-2"/>
                </c:manualLayout>
              </c:layout>
              <c:dLblPos val="bestFit"/>
              <c:showPercent val="1"/>
            </c:dLbl>
            <c:dLbl>
              <c:idx val="1"/>
              <c:layout>
                <c:manualLayout>
                  <c:x val="-8.2333041014009692E-2"/>
                  <c:y val="1.7540657239211169E-2"/>
                </c:manualLayout>
              </c:layout>
              <c:dLblPos val="bestFit"/>
              <c:showPercent val="1"/>
            </c:dLbl>
            <c:dLbl>
              <c:idx val="2"/>
              <c:layout>
                <c:manualLayout>
                  <c:x val="-9.9813625630469568E-2"/>
                  <c:y val="-6.7059948957818791E-2"/>
                </c:manualLayout>
              </c:layout>
              <c:dLblPos val="bestFit"/>
              <c:showPercent val="1"/>
            </c:dLbl>
            <c:dLbl>
              <c:idx val="3"/>
              <c:layout>
                <c:manualLayout>
                  <c:x val="1.6506778535663295E-2"/>
                  <c:y val="-0.13037697152303288"/>
                </c:manualLayout>
              </c:layout>
              <c:dLblPos val="bestFit"/>
              <c:showPercent val="1"/>
            </c:dLbl>
            <c:dLbl>
              <c:idx val="4"/>
              <c:layout>
                <c:manualLayout>
                  <c:x val="0.12605031109543199"/>
                  <c:y val="-7.1482724613707013E-2"/>
                </c:manualLayout>
              </c:layout>
              <c:dLblPos val="bestFit"/>
              <c:showPercent val="1"/>
            </c:dLbl>
            <c:dLbl>
              <c:idx val="5"/>
              <c:layout>
                <c:manualLayout>
                  <c:x val="0.15769617982464171"/>
                  <c:y val="2.4779788698205876E-2"/>
                </c:manualLayout>
              </c:layout>
              <c:dLblPos val="bestFit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endParaRPr lang="th-TH"/>
              </a:p>
            </c:txPr>
            <c:dLblPos val="bestFit"/>
            <c:showPercent val="1"/>
            <c:showLeaderLines val="1"/>
          </c:dLbls>
          <c:cat>
            <c:strRef>
              <c:f>ตร30!$F$3:$F$8</c:f>
              <c:strCache>
                <c:ptCount val="6"/>
                <c:pt idx="0">
                  <c:v>Neoplasm, malignant                   90.04%</c:v>
                </c:pt>
                <c:pt idx="1">
                  <c:v> Adenocarcinoma,NOS                   5.98%</c:v>
                </c:pt>
                <c:pt idx="2">
                  <c:v>Cholangiocarcinoma                      2.79%</c:v>
                </c:pt>
                <c:pt idx="3">
                  <c:v>Epithelial tumor                            0.40%</c:v>
                </c:pt>
                <c:pt idx="4">
                  <c:v>Hepatocellular carcinoma,NOS       0.40%</c:v>
                </c:pt>
                <c:pt idx="5">
                  <c:v>Mucinous adenocarcinoma             0.40%</c:v>
                </c:pt>
              </c:strCache>
            </c:strRef>
          </c:cat>
          <c:val>
            <c:numRef>
              <c:f>ตร30!$G$3:$G$8</c:f>
              <c:numCache>
                <c:formatCode>General</c:formatCode>
                <c:ptCount val="6"/>
                <c:pt idx="0">
                  <c:v>226</c:v>
                </c:pt>
                <c:pt idx="1">
                  <c:v>15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400" b="1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</c:legendEntry>
      <c:legendEntry>
        <c:idx val="1"/>
        <c:txPr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</c:legendEntry>
      <c:legendEntry>
        <c:idx val="2"/>
        <c:txPr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</c:legendEntry>
      <c:legendEntry>
        <c:idx val="3"/>
        <c:txPr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</c:legendEntry>
      <c:legendEntry>
        <c:idx val="4"/>
        <c:txPr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</c:legendEntry>
      <c:layout>
        <c:manualLayout>
          <c:xMode val="edge"/>
          <c:yMode val="edge"/>
          <c:x val="0.55196783045257525"/>
          <c:y val="0.12725631091074988"/>
          <c:w val="0.44641104534388582"/>
          <c:h val="0.68359469330650213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TH SarabunPSK" pitchFamily="34" charset="-34"/>
              <a:ea typeface="Cordia New"/>
              <a:cs typeface="TH SarabunPSK" pitchFamily="34" charset="-34"/>
            </a:defRPr>
          </a:pPr>
          <a:endParaRPr lang="th-TH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317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r>
              <a:rPr lang="th-TH"/>
              <a:t>รูปที่  13  จำนวนผู้ป่วยมะเร็งเต้านมแยกตามระยะของโรค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เต้านม!#REF!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เต้านม!#REF!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113919104"/>
        <c:axId val="113921024"/>
      </c:barChart>
      <c:catAx>
        <c:axId val="113919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75" b="1" i="0" u="none" strike="noStrike" baseline="0">
                    <a:solidFill>
                      <a:srgbClr val="000000"/>
                    </a:solidFill>
                    <a:latin typeface="Cordia New"/>
                    <a:ea typeface="Cordia New"/>
                    <a:cs typeface="Cordia New"/>
                  </a:defRPr>
                </a:pPr>
                <a:r>
                  <a:rPr lang="th-TH"/>
                  <a:t>ระยะโรค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3921024"/>
        <c:crosses val="autoZero"/>
        <c:auto val="1"/>
        <c:lblAlgn val="ctr"/>
        <c:lblOffset val="100"/>
        <c:tickLblSkip val="1"/>
        <c:tickMarkSkip val="1"/>
      </c:catAx>
      <c:valAx>
        <c:axId val="1139210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3919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6.4932693515958873E-2"/>
          <c:y val="8.6645778532473225E-2"/>
          <c:w val="0.78901875525418563"/>
          <c:h val="0.8071395949852214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ตร31!$B$4:$B$6</c:f>
              <c:strCache>
                <c:ptCount val="3"/>
                <c:pt idx="0">
                  <c:v>เคมีบำบัด</c:v>
                </c:pt>
                <c:pt idx="1">
                  <c:v>รังสีรักษา</c:v>
                </c:pt>
                <c:pt idx="2">
                  <c:v>ประคับประคอง</c:v>
                </c:pt>
              </c:strCache>
            </c:strRef>
          </c:cat>
          <c:val>
            <c:numRef>
              <c:f>ตร31!$C$4:$C$6</c:f>
              <c:numCache>
                <c:formatCode>General</c:formatCode>
                <c:ptCount val="3"/>
                <c:pt idx="0">
                  <c:v>48</c:v>
                </c:pt>
                <c:pt idx="1">
                  <c:v>29</c:v>
                </c:pt>
                <c:pt idx="2">
                  <c:v>4</c:v>
                </c:pt>
              </c:numCache>
            </c:numRef>
          </c:val>
        </c:ser>
        <c:gapWidth val="100"/>
        <c:axId val="115531776"/>
        <c:axId val="115533696"/>
      </c:barChart>
      <c:catAx>
        <c:axId val="115531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วิธีการรักษา</a:t>
                </a:r>
              </a:p>
            </c:rich>
          </c:tx>
          <c:layout>
            <c:manualLayout>
              <c:xMode val="edge"/>
              <c:yMode val="edge"/>
              <c:x val="0.87948930036098605"/>
              <c:y val="0.863026602209223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5533696"/>
        <c:crosses val="autoZero"/>
        <c:auto val="1"/>
        <c:lblAlgn val="ctr"/>
        <c:lblOffset val="100"/>
        <c:tickLblSkip val="1"/>
        <c:tickMarkSkip val="1"/>
      </c:catAx>
      <c:valAx>
        <c:axId val="115533696"/>
        <c:scaling>
          <c:orientation val="minMax"/>
          <c:max val="50"/>
          <c:min val="0"/>
        </c:scaling>
        <c:axPos val="l"/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5451079672526482E-3"/>
              <c:y val="8.5836234603875751E-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5531776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8829006171525842E-2"/>
          <c:y val="0.12367185445102977"/>
          <c:w val="0.84741044193800097"/>
          <c:h val="0.7612560370252226"/>
        </c:manualLayout>
      </c:layout>
      <c:lineChart>
        <c:grouping val="stacke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90343903641258E-2"/>
                  <c:y val="-3.882566917941227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1553906885234852E-2"/>
                  <c:y val="-4.404926996065790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5.9530423865556133E-2"/>
                  <c:y val="-3.0310315688150923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5.0930768485399999E-2"/>
                  <c:y val="-3.7647756716977544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3655961544132827E-2"/>
                  <c:y val="-3.6029973865207149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6516011341278969E-2"/>
                  <c:y val="-5.551746330216185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7830116741025351E-2"/>
                  <c:y val="-4.4437430395827385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7455163610166707E-2"/>
                  <c:y val="-5.563543363049768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3607259766686465E-2"/>
                  <c:y val="-4.7272747622965038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1198796779616032E-2"/>
                  <c:y val="-3.8323567762984852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5682182985553772E-2"/>
                  <c:y val="-4.8329779673063254E-2"/>
                </c:manualLayout>
              </c:layout>
              <c:showVal val="1"/>
            </c:dLbl>
            <c:dLbl>
              <c:idx val="11"/>
              <c:layout>
                <c:manualLayout>
                  <c:x val="-3.2102728731942212E-2"/>
                  <c:y val="-4.264392324093816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showVal val="1"/>
          </c:dLbls>
          <c:cat>
            <c:numRef>
              <c:f>รูป32!$K$8:$K$19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รูป32!$L$8:$L$19</c:f>
              <c:numCache>
                <c:formatCode>General</c:formatCode>
                <c:ptCount val="12"/>
                <c:pt idx="0">
                  <c:v>20</c:v>
                </c:pt>
                <c:pt idx="1">
                  <c:v>89</c:v>
                </c:pt>
                <c:pt idx="2">
                  <c:v>159</c:v>
                </c:pt>
                <c:pt idx="3">
                  <c:v>344</c:v>
                </c:pt>
                <c:pt idx="4">
                  <c:v>385</c:v>
                </c:pt>
                <c:pt idx="5">
                  <c:v>331</c:v>
                </c:pt>
                <c:pt idx="6">
                  <c:v>326</c:v>
                </c:pt>
                <c:pt idx="7">
                  <c:v>270</c:v>
                </c:pt>
                <c:pt idx="8">
                  <c:v>251</c:v>
                </c:pt>
                <c:pt idx="9">
                  <c:v>298</c:v>
                </c:pt>
                <c:pt idx="10">
                  <c:v>265</c:v>
                </c:pt>
                <c:pt idx="11">
                  <c:v>251</c:v>
                </c:pt>
              </c:numCache>
            </c:numRef>
          </c:val>
        </c:ser>
        <c:marker val="1"/>
        <c:axId val="115632000"/>
        <c:axId val="115642368"/>
      </c:lineChart>
      <c:catAx>
        <c:axId val="115632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355931632141564"/>
              <c:y val="0.859857070105043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642368"/>
        <c:crosses val="autoZero"/>
        <c:auto val="1"/>
        <c:lblAlgn val="ctr"/>
        <c:lblOffset val="100"/>
        <c:tickLblSkip val="1"/>
        <c:tickMarkSkip val="1"/>
      </c:catAx>
      <c:valAx>
        <c:axId val="115642368"/>
        <c:scaling>
          <c:orientation val="minMax"/>
          <c:max val="400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6891891891891917E-3"/>
              <c:y val="4.5088566827697314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63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6.1746303969555473E-2"/>
          <c:y val="0.1104266356427074"/>
          <c:w val="0.85804589211722304"/>
          <c:h val="0.784136640307541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ปอด!$A$6:$A$12</c:f>
              <c:strCache>
                <c:ptCount val="7"/>
                <c:pt idx="0">
                  <c:v> 20 - 29</c:v>
                </c:pt>
                <c:pt idx="1">
                  <c:v> 30 - 39</c:v>
                </c:pt>
                <c:pt idx="2">
                  <c:v> 40 - 49</c:v>
                </c:pt>
                <c:pt idx="3">
                  <c:v> 50 - 59</c:v>
                </c:pt>
                <c:pt idx="4">
                  <c:v> 60 - 69</c:v>
                </c:pt>
                <c:pt idx="5">
                  <c:v> 70 - 79</c:v>
                </c:pt>
                <c:pt idx="6">
                  <c:v>80 - 89</c:v>
                </c:pt>
              </c:strCache>
            </c:strRef>
          </c:cat>
          <c:val>
            <c:numRef>
              <c:f>ปอด!$B$6:$B$12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28</c:v>
                </c:pt>
                <c:pt idx="3">
                  <c:v>54</c:v>
                </c:pt>
                <c:pt idx="4">
                  <c:v>71</c:v>
                </c:pt>
                <c:pt idx="5">
                  <c:v>52</c:v>
                </c:pt>
                <c:pt idx="6">
                  <c:v>6</c:v>
                </c:pt>
              </c:numCache>
            </c:numRef>
          </c:val>
        </c:ser>
        <c:gapWidth val="100"/>
        <c:axId val="115694976"/>
        <c:axId val="115725824"/>
      </c:barChart>
      <c:catAx>
        <c:axId val="11569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2557615512687308"/>
              <c:y val="0.866525485170886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5725824"/>
        <c:crosses val="autoZero"/>
        <c:auto val="1"/>
        <c:lblAlgn val="ctr"/>
        <c:lblOffset val="100"/>
        <c:tickLblSkip val="1"/>
        <c:tickMarkSkip val="1"/>
      </c:catAx>
      <c:valAx>
        <c:axId val="115725824"/>
        <c:scaling>
          <c:orientation val="minMax"/>
        </c:scaling>
        <c:axPos val="l"/>
        <c:numFmt formatCode="General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5694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7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7.2380432760865518E-2"/>
          <c:y val="0.10471890157199309"/>
          <c:w val="0.83257106247545865"/>
          <c:h val="0.7809703979722015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ต33!$B$4:$B$8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 ไม่ทราบ</c:v>
                </c:pt>
              </c:strCache>
            </c:strRef>
          </c:cat>
          <c:val>
            <c:numRef>
              <c:f>ต33!$C$4:$C$8</c:f>
              <c:numCache>
                <c:formatCode>General</c:formatCode>
                <c:ptCount val="5"/>
                <c:pt idx="0">
                  <c:v>2</c:v>
                </c:pt>
                <c:pt idx="1">
                  <c:v>8</c:v>
                </c:pt>
                <c:pt idx="2">
                  <c:v>30</c:v>
                </c:pt>
                <c:pt idx="3">
                  <c:v>170</c:v>
                </c:pt>
                <c:pt idx="4">
                  <c:v>11</c:v>
                </c:pt>
              </c:numCache>
            </c:numRef>
          </c:val>
        </c:ser>
        <c:gapWidth val="100"/>
        <c:axId val="115794304"/>
        <c:axId val="115796224"/>
      </c:barChart>
      <c:catAx>
        <c:axId val="115794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ระยะโรค</a:t>
                </a:r>
              </a:p>
            </c:rich>
          </c:tx>
          <c:layout>
            <c:manualLayout>
              <c:xMode val="edge"/>
              <c:yMode val="edge"/>
              <c:x val="0.917238762477525"/>
              <c:y val="0.856182591737058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796224"/>
        <c:crosses val="autoZero"/>
        <c:auto val="1"/>
        <c:lblAlgn val="ctr"/>
        <c:lblOffset val="100"/>
        <c:tickLblSkip val="1"/>
        <c:tickMarkSkip val="1"/>
      </c:catAx>
      <c:valAx>
        <c:axId val="1157962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794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0.13160613809016242"/>
          <c:y val="0.13379048067414478"/>
          <c:w val="0.36336761749268093"/>
          <c:h val="0.67079506647038534"/>
        </c:manualLayout>
      </c:layout>
      <c:pieChart>
        <c:varyColors val="1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pattFill prst="pct5">
                <a:fgClr>
                  <a:srgbClr val="FFFFFF"/>
                </a:fgClr>
                <a:bgClr>
                  <a:srgbClr val="C0C0C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pattFill prst="pct5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pct75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pattFill prst="pct40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pattFill prst="dkVert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312308326277726E-2"/>
                  <c:y val="-0.13929539939583097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35.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29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1"/>
              <c:layout>
                <c:manualLayout>
                  <c:x val="-2.0391653455357626E-2"/>
                  <c:y val="6.0708562373099677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2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7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.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6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0%</a:t>
                    </a:r>
                  </a:p>
                </c:rich>
              </c:tx>
              <c:dLblPos val="bestFit"/>
              <c:showPercent val="1"/>
            </c:dLbl>
            <c:dLbl>
              <c:idx val="2"/>
              <c:layout>
                <c:manualLayout>
                  <c:x val="-3.4500378300765806E-2"/>
                  <c:y val="-1.8289001596372253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10.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41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3"/>
              <c:layout>
                <c:manualLayout>
                  <c:x val="-3.8544327972511512E-2"/>
                  <c:y val="-1.5167248557364616E-2"/>
                </c:manualLayout>
              </c:layout>
              <c:tx>
                <c:rich>
                  <a:bodyPr/>
                  <a:lstStyle/>
                  <a:p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9.</a:t>
                    </a:r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49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4"/>
              <c:layout>
                <c:manualLayout>
                  <c:x val="1.9123485230145364E-2"/>
                  <c:y val="-5.6077148900405084E-2"/>
                </c:manualLayout>
              </c:layout>
              <c:tx>
                <c:rich>
                  <a:bodyPr/>
                  <a:lstStyle/>
                  <a:p>
                    <a:r>
                      <a:rPr lang="th-TH"/>
                      <a:t>4.07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5"/>
              <c:layout>
                <c:manualLayout>
                  <c:x val="4.5566088578556249E-2"/>
                  <c:y val="-1.59663636383135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13.1</a:t>
                    </a:r>
                    <a:r>
                      <a:rPr lang="th-TH"/>
                      <a:t>2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6"/>
              <c:dLblPos val="bestFit"/>
              <c:showPercent val="1"/>
            </c:dLbl>
            <c:dLbl>
              <c:idx val="7"/>
              <c:dLblPos val="bestFit"/>
              <c:showPercent val="1"/>
            </c:dLbl>
            <c:dLbl>
              <c:idx val="8"/>
              <c:dLblPos val="bestFit"/>
              <c:showPercent val="1"/>
            </c:dLbl>
            <c:dLbl>
              <c:idx val="9"/>
              <c:dLblPos val="bestFit"/>
              <c:showPercent val="1"/>
            </c:dLbl>
            <c:dLbl>
              <c:idx val="10"/>
              <c:dLblPos val="bestFit"/>
              <c:showPercent val="1"/>
            </c:dLbl>
            <c:dLbl>
              <c:idx val="11"/>
              <c:dLblPos val="bestFit"/>
              <c:showPercent val="1"/>
            </c:dLbl>
            <c:dLbl>
              <c:idx val="12"/>
              <c:dLblPos val="bestFit"/>
              <c:showPercent val="1"/>
            </c:dLbl>
            <c:dLbl>
              <c:idx val="13"/>
              <c:dLblPos val="bestFit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3989129724227605"/>
                  <c:y val="0.20566037735849071"/>
                </c:manualLayout>
              </c:layout>
              <c:dLblPos val="bestFit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endParaRPr lang="th-TH"/>
              </a:p>
            </c:txPr>
            <c:showPercent val="1"/>
            <c:showLeaderLines val="1"/>
          </c:dLbls>
          <c:cat>
            <c:strRef>
              <c:f>ต34!$E$5:$E$10</c:f>
              <c:strCache>
                <c:ptCount val="6"/>
                <c:pt idx="0">
                  <c:v>Neoplasm, malignant              35.29%</c:v>
                </c:pt>
                <c:pt idx="1">
                  <c:v>Adenocarcinoma,NOS             27.60%</c:v>
                </c:pt>
                <c:pt idx="2">
                  <c:v>Non-small cell carcinoma        10.41%</c:v>
                </c:pt>
                <c:pt idx="3">
                  <c:v>Squamous cell carcinoma         9.49%</c:v>
                </c:pt>
                <c:pt idx="4">
                  <c:v>Small cell carcinoma,NOS         4.07%</c:v>
                </c:pt>
                <c:pt idx="5">
                  <c:v>อื่น ๆ                                     13.12%</c:v>
                </c:pt>
              </c:strCache>
            </c:strRef>
          </c:cat>
          <c:val>
            <c:numRef>
              <c:f>ต34!$F$5:$F$10</c:f>
              <c:numCache>
                <c:formatCode>General</c:formatCode>
                <c:ptCount val="6"/>
                <c:pt idx="0">
                  <c:v>78</c:v>
                </c:pt>
                <c:pt idx="1">
                  <c:v>61</c:v>
                </c:pt>
                <c:pt idx="2">
                  <c:v>23</c:v>
                </c:pt>
                <c:pt idx="3">
                  <c:v>21</c:v>
                </c:pt>
                <c:pt idx="4">
                  <c:v>9</c:v>
                </c:pt>
                <c:pt idx="5">
                  <c:v>29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6792170904111661"/>
          <c:y val="8.1132075471698165E-2"/>
          <c:w val="0.42115061301527451"/>
          <c:h val="0.78175988123199003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TH SarabunPSK" pitchFamily="34" charset="-34"/>
              <a:ea typeface="Cordia New"/>
              <a:cs typeface="TH SarabunPSK" pitchFamily="34" charset="-34"/>
            </a:defRPr>
          </a:pPr>
          <a:endParaRPr lang="th-TH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31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7.3121629027140894E-2"/>
          <c:y val="7.5810719571467539E-2"/>
          <c:w val="0.7966163570213064"/>
          <c:h val="0.8116119067206150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ต35!$B$4:$B$7</c:f>
              <c:strCache>
                <c:ptCount val="4"/>
                <c:pt idx="0">
                  <c:v>รังสีรักษา</c:v>
                </c:pt>
                <c:pt idx="1">
                  <c:v>เคมีบำบัด</c:v>
                </c:pt>
                <c:pt idx="2">
                  <c:v>ประคับประคอง</c:v>
                </c:pt>
                <c:pt idx="3">
                  <c:v>ผ่าตัด</c:v>
                </c:pt>
              </c:strCache>
            </c:strRef>
          </c:cat>
          <c:val>
            <c:numRef>
              <c:f>ต35!$C$4:$C$7</c:f>
              <c:numCache>
                <c:formatCode>General</c:formatCode>
                <c:ptCount val="4"/>
                <c:pt idx="0">
                  <c:v>154</c:v>
                </c:pt>
                <c:pt idx="1">
                  <c:v>61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gapWidth val="100"/>
        <c:axId val="115976064"/>
        <c:axId val="115986432"/>
      </c:barChart>
      <c:catAx>
        <c:axId val="11597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วิธีการรักษา</a:t>
                </a:r>
              </a:p>
            </c:rich>
          </c:tx>
          <c:layout>
            <c:manualLayout>
              <c:xMode val="edge"/>
              <c:yMode val="edge"/>
              <c:x val="0.89470228309373412"/>
              <c:y val="0.852134378725047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986432"/>
        <c:crosses val="autoZero"/>
        <c:auto val="1"/>
        <c:lblAlgn val="ctr"/>
        <c:lblOffset val="100"/>
        <c:tickLblSkip val="1"/>
        <c:tickMarkSkip val="1"/>
      </c:catAx>
      <c:valAx>
        <c:axId val="115986432"/>
        <c:scaling>
          <c:orientation val="minMax"/>
          <c:max val="160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2.5051813578242812E-5"/>
              <c:y val="2.0498374670798202E-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59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3093602153234183E-2"/>
          <c:y val="0.11370281940563882"/>
          <c:w val="0.8485659595098386"/>
          <c:h val="0.77883735500804363"/>
        </c:manualLayout>
      </c:layout>
      <c:lineChart>
        <c:grouping val="stacke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2013474430346011E-2"/>
                  <c:y val="-5.8621736799029205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5954160188575154E-2"/>
                  <c:y val="-3.817684079812604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3658826086229672E-2"/>
                  <c:y val="-5.195427990855981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858953140411589E-2"/>
                  <c:y val="-4.7151751192391303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5902001103365271E-2"/>
                  <c:y val="-4.1603702762961013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3.4034973335339454E-2"/>
                  <c:y val="-4.64062314791297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3.3024558235952968E-2"/>
                  <c:y val="-5.1954505686789047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5850009194710458E-2"/>
                  <c:y val="-4.827025654051307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1057391711386401E-2"/>
                  <c:y val="-4.98328676657354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7236738719762005E-2"/>
                  <c:y val="-4.4284593458075804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3.6093418259023416E-2"/>
                  <c:y val="-4.2895380012982313E-2"/>
                </c:manualLayout>
              </c:layout>
              <c:showVal val="1"/>
            </c:dLbl>
            <c:dLbl>
              <c:idx val="11"/>
              <c:layout>
                <c:manualLayout>
                  <c:x val="-2.547770700636949E-2"/>
                  <c:y val="-4.3010752688172046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showVal val="1"/>
          </c:dLbls>
          <c:cat>
            <c:numRef>
              <c:f>'รูป 37'!$K$4:$K$15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'รูป 37'!$L$4:$L$15</c:f>
              <c:numCache>
                <c:formatCode>General</c:formatCode>
                <c:ptCount val="12"/>
                <c:pt idx="0">
                  <c:v>110</c:v>
                </c:pt>
                <c:pt idx="1">
                  <c:v>155</c:v>
                </c:pt>
                <c:pt idx="2">
                  <c:v>138</c:v>
                </c:pt>
                <c:pt idx="3">
                  <c:v>166</c:v>
                </c:pt>
                <c:pt idx="4">
                  <c:v>185</c:v>
                </c:pt>
                <c:pt idx="5">
                  <c:v>184</c:v>
                </c:pt>
                <c:pt idx="6">
                  <c:v>161</c:v>
                </c:pt>
                <c:pt idx="7">
                  <c:v>176</c:v>
                </c:pt>
                <c:pt idx="8">
                  <c:v>193</c:v>
                </c:pt>
                <c:pt idx="9">
                  <c:v>208</c:v>
                </c:pt>
                <c:pt idx="10">
                  <c:v>220</c:v>
                </c:pt>
                <c:pt idx="11">
                  <c:v>221</c:v>
                </c:pt>
              </c:numCache>
            </c:numRef>
          </c:val>
        </c:ser>
        <c:marker val="1"/>
        <c:axId val="116056064"/>
        <c:axId val="116057984"/>
      </c:lineChart>
      <c:catAx>
        <c:axId val="11605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589163615694704"/>
              <c:y val="0.860563655349532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6057984"/>
        <c:crosses val="autoZero"/>
        <c:auto val="1"/>
        <c:lblAlgn val="ctr"/>
        <c:lblOffset val="100"/>
        <c:tickLblSkip val="1"/>
        <c:tickMarkSkip val="1"/>
      </c:catAx>
      <c:valAx>
        <c:axId val="11605798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2.6631225236973432E-4"/>
              <c:y val="4.5995464159213494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60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&amp;Cสถิติมะเร็ง ปี พ.ศ. 2548&amp;R35</c:oddHeader>
    </c:headerFooter>
    <c:pageMargins b="1" l="0.75000000000000178" r="0.75000000000000178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8.8822856159373853E-2"/>
          <c:y val="9.2357245153273371E-2"/>
          <c:w val="0.8067893808355926"/>
          <c:h val="0.7935661545491525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ตร36!$B$4:$B$8</c:f>
              <c:strCache>
                <c:ptCount val="5"/>
                <c:pt idx="0">
                  <c:v>รังสีรักษา</c:v>
                </c:pt>
                <c:pt idx="1">
                  <c:v>เคมีบำบัด</c:v>
                </c:pt>
                <c:pt idx="2">
                  <c:v>ผ่าตัด</c:v>
                </c:pt>
                <c:pt idx="3">
                  <c:v>ฮอร์โมน</c:v>
                </c:pt>
                <c:pt idx="4">
                  <c:v>ประคับประคอง</c:v>
                </c:pt>
              </c:strCache>
            </c:strRef>
          </c:cat>
          <c:val>
            <c:numRef>
              <c:f>ตร36!$C$4:$C$8</c:f>
              <c:numCache>
                <c:formatCode>0</c:formatCode>
                <c:ptCount val="5"/>
                <c:pt idx="0" formatCode="#\,##0">
                  <c:v>1747</c:v>
                </c:pt>
                <c:pt idx="1">
                  <c:v>986</c:v>
                </c:pt>
                <c:pt idx="2">
                  <c:v>199</c:v>
                </c:pt>
                <c:pt idx="3" formatCode="General">
                  <c:v>39</c:v>
                </c:pt>
                <c:pt idx="4">
                  <c:v>25</c:v>
                </c:pt>
              </c:numCache>
            </c:numRef>
          </c:val>
        </c:ser>
        <c:gapWidth val="100"/>
        <c:axId val="116119040"/>
        <c:axId val="116120960"/>
      </c:barChart>
      <c:catAx>
        <c:axId val="116119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 sz="1400">
                    <a:latin typeface="TH SarabunPSK" pitchFamily="34" charset="-34"/>
                    <a:cs typeface="TH SarabunPSK" pitchFamily="34" charset="-34"/>
                  </a:rPr>
                  <a:t>วิธีรักษา</a:t>
                </a:r>
              </a:p>
            </c:rich>
          </c:tx>
          <c:layout>
            <c:manualLayout>
              <c:xMode val="edge"/>
              <c:yMode val="edge"/>
              <c:x val="0.9170634654274773"/>
              <c:y val="0.86028319708444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6120960"/>
        <c:crosses val="autoZero"/>
        <c:auto val="1"/>
        <c:lblAlgn val="ctr"/>
        <c:lblOffset val="100"/>
        <c:tickLblSkip val="1"/>
        <c:tickMarkSkip val="1"/>
      </c:catAx>
      <c:valAx>
        <c:axId val="116120960"/>
        <c:scaling>
          <c:orientation val="minMax"/>
          <c:max val="1800"/>
        </c:scaling>
        <c:axPos val="l"/>
        <c:title>
          <c:tx>
            <c:rich>
              <a:bodyPr rot="0" vert="horz"/>
              <a:lstStyle/>
              <a:p>
                <a:pPr algn="ctr">
                  <a:defRPr sz="15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5166949632144917E-3"/>
              <c:y val="3.2697820562574057E-4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6119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8.7056744169605058E-2"/>
          <c:y val="9.8933979406420347E-2"/>
          <c:w val="0.8042102565462147"/>
          <c:h val="0.7703681270610404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ต17!$A$4:$A$8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ไม่ทราบ</c:v>
                </c:pt>
              </c:strCache>
            </c:strRef>
          </c:cat>
          <c:val>
            <c:numRef>
              <c:f>ต17!$B$4:$B$8</c:f>
              <c:numCache>
                <c:formatCode>General</c:formatCode>
                <c:ptCount val="5"/>
                <c:pt idx="0">
                  <c:v>34</c:v>
                </c:pt>
                <c:pt idx="1">
                  <c:v>164</c:v>
                </c:pt>
                <c:pt idx="2">
                  <c:v>142</c:v>
                </c:pt>
                <c:pt idx="3">
                  <c:v>77</c:v>
                </c:pt>
                <c:pt idx="4">
                  <c:v>13</c:v>
                </c:pt>
              </c:numCache>
            </c:numRef>
          </c:val>
        </c:ser>
        <c:gapWidth val="100"/>
        <c:axId val="113576576"/>
        <c:axId val="113591040"/>
      </c:barChart>
      <c:catAx>
        <c:axId val="11357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ระยะโรค</a:t>
                </a:r>
              </a:p>
            </c:rich>
          </c:tx>
          <c:layout>
            <c:manualLayout>
              <c:xMode val="edge"/>
              <c:yMode val="edge"/>
              <c:x val="0.91171717171717159"/>
              <c:y val="0.84305359265989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  <c:crossAx val="113591040"/>
        <c:crosses val="autoZero"/>
        <c:auto val="1"/>
        <c:lblAlgn val="ctr"/>
        <c:lblOffset val="100"/>
        <c:tickLblSkip val="1"/>
        <c:tickMarkSkip val="1"/>
      </c:catAx>
      <c:valAx>
        <c:axId val="11359104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3576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87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>
      <c:oddHeader>&amp;C&amp;12สถิติมะเร็งปี   พ.ศ. 2554&amp;R&amp;12หน้าที่ 18</c:oddHeader>
      <c:oddFooter>&amp;Cศูนย์มะเร็งอุบลราชธานี  (Hospital  Based  Cancer Registry)</c:oddFooter>
    </c:headerFooter>
    <c:pageMargins b="0.98425196850393659" l="0.66929133858268008" r="0.66929133858268008" t="0.7874015748031495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1.5394953565076664E-2"/>
          <c:y val="0.20732692817067588"/>
          <c:w val="0.45360376901244243"/>
          <c:h val="0.66480001926364873"/>
        </c:manualLayout>
      </c:layout>
      <c:pieChart>
        <c:varyColors val="1"/>
        <c:ser>
          <c:idx val="0"/>
          <c:order val="0"/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pattFill prst="wdDnDiag">
                <a:fgClr>
                  <a:srgbClr val="FFFFFF"/>
                </a:fgClr>
                <a:bgClr>
                  <a:srgbClr val="80808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pct5">
                <a:fgClr>
                  <a:srgbClr val="FFFFFF"/>
                </a:fgClr>
                <a:bgClr>
                  <a:srgbClr val="80808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pattFill prst="pct80">
                <a:fgClr>
                  <a:srgbClr val="FFFFFF"/>
                </a:fgClr>
                <a:bgClr>
                  <a:srgbClr val="80808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2447026936562994E-3"/>
                  <c:y val="4.6341351826434674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87.21%</a:t>
                    </a:r>
                  </a:p>
                </c:rich>
              </c:tx>
              <c:dLblPos val="bestFit"/>
              <c:showPercent val="1"/>
            </c:dLbl>
            <c:dLbl>
              <c:idx val="1"/>
              <c:layout>
                <c:manualLayout>
                  <c:x val="-7.9750676577558494E-2"/>
                  <c:y val="-3.5602590960533601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4.19%</a:t>
                    </a:r>
                  </a:p>
                </c:rich>
              </c:tx>
              <c:dLblPos val="bestFit"/>
              <c:showPercent val="1"/>
            </c:dLbl>
            <c:dLbl>
              <c:idx val="2"/>
              <c:layout>
                <c:manualLayout>
                  <c:x val="5.8952662021446531E-3"/>
                  <c:y val="-9.493366081533387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2.09%</a:t>
                    </a:r>
                  </a:p>
                </c:rich>
              </c:tx>
              <c:dLblPos val="bestFit"/>
              <c:showPercent val="1"/>
            </c:dLbl>
            <c:dLbl>
              <c:idx val="3"/>
              <c:layout>
                <c:manualLayout>
                  <c:x val="7.8669458697134098E-2"/>
                  <c:y val="-6.0252112981290185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1.40%</a:t>
                    </a:r>
                  </a:p>
                </c:rich>
              </c:tx>
              <c:dLblPos val="bestFit"/>
              <c:showPercent val="1"/>
            </c:dLbl>
            <c:dLbl>
              <c:idx val="4"/>
              <c:layout>
                <c:manualLayout>
                  <c:x val="9.0129192637856723E-2"/>
                  <c:y val="-1.9826627176190145E-2"/>
                </c:manualLayout>
              </c:layout>
              <c:tx>
                <c:rich>
                  <a:bodyPr/>
                  <a:lstStyle/>
                  <a:p>
                    <a:r>
                      <a:rPr lang="th-TH" b="1"/>
                      <a:t>5.10</a:t>
                    </a:r>
                    <a:r>
                      <a:rPr lang="en-US" b="1"/>
                      <a:t>%</a:t>
                    </a:r>
                  </a:p>
                </c:rich>
              </c:tx>
              <c:dLblPos val="bestFit"/>
            </c:dLbl>
            <c:dLbl>
              <c:idx val="5"/>
              <c:layout>
                <c:manualLayout>
                  <c:x val="0.10471467924663927"/>
                  <c:y val="-4.3126153375937767E-2"/>
                </c:manualLayout>
              </c:layout>
              <c:dLblPos val="bestFit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8.0221408494079688E-2"/>
                  <c:y val="0.16068067761316032"/>
                </c:manualLayout>
              </c:layout>
              <c:dLblPos val="bestFit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10788396314720992"/>
                  <c:y val="0.13232526391672075"/>
                </c:manualLayout>
              </c:layout>
              <c:dLblPos val="bestFit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9.6818941285957624E-2"/>
                  <c:y val="8.6956602002416727E-2"/>
                </c:manualLayout>
              </c:layout>
              <c:dLblPos val="bestFit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1065021861252285"/>
                  <c:y val="8.6956602002416727E-2"/>
                </c:manualLayout>
              </c:layout>
              <c:dLblPos val="bestFit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14107902873096681"/>
                  <c:y val="7.3724075610744413E-2"/>
                </c:manualLayout>
              </c:layout>
              <c:dLblPos val="bestFit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endParaRPr lang="th-TH"/>
              </a:p>
            </c:txPr>
            <c:dLblPos val="bestFit"/>
            <c:showPercent val="1"/>
            <c:showLeaderLines val="1"/>
          </c:dLbls>
          <c:cat>
            <c:strRef>
              <c:f>ต18!$E$4:$E$8</c:f>
              <c:strCache>
                <c:ptCount val="5"/>
                <c:pt idx="0">
                  <c:v>Infiltrating duct carcinoma, NOS      87.21%</c:v>
                </c:pt>
                <c:pt idx="1">
                  <c:v>Neoplasm, malignant                     4.19% </c:v>
                </c:pt>
                <c:pt idx="2">
                  <c:v>Mucinous adenocarcinoma              2.09%</c:v>
                </c:pt>
                <c:pt idx="3">
                  <c:v>Adenocarcinoma,NOS                     1.40%</c:v>
                </c:pt>
                <c:pt idx="4">
                  <c:v>อื่น ๆ                                          5.10%</c:v>
                </c:pt>
              </c:strCache>
            </c:strRef>
          </c:cat>
          <c:val>
            <c:numRef>
              <c:f>ต18!$F$4:$F$8</c:f>
              <c:numCache>
                <c:formatCode>General</c:formatCode>
                <c:ptCount val="5"/>
                <c:pt idx="0">
                  <c:v>375</c:v>
                </c:pt>
                <c:pt idx="1">
                  <c:v>18</c:v>
                </c:pt>
                <c:pt idx="2">
                  <c:v>9</c:v>
                </c:pt>
                <c:pt idx="3">
                  <c:v>6</c:v>
                </c:pt>
                <c:pt idx="4">
                  <c:v>22</c:v>
                </c:pt>
              </c:numCache>
            </c:numRef>
          </c:val>
        </c:ser>
        <c:dLbls>
          <c:showPercent val="1"/>
        </c:dLbls>
        <c:firstSliceAng val="25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243609806990152"/>
          <c:y val="0.14088685015290545"/>
          <c:w val="0.50482865698125767"/>
          <c:h val="0.74535722025572493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560" b="1" i="0" u="none" strike="noStrike" baseline="0">
              <a:solidFill>
                <a:srgbClr val="000000"/>
              </a:solidFill>
              <a:latin typeface="Cordia New"/>
              <a:ea typeface="Cordia New"/>
              <a:cs typeface="Cordia New"/>
            </a:defRPr>
          </a:pPr>
          <a:endParaRPr lang="th-TH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307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323061979457412E-2"/>
          <c:y val="8.934915589912315E-2"/>
          <c:w val="0.80785450637568068"/>
          <c:h val="0.7359618384415964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ต19!$B$4:$B$8</c:f>
              <c:strCache>
                <c:ptCount val="5"/>
                <c:pt idx="0">
                  <c:v>รังสีรักษา</c:v>
                </c:pt>
                <c:pt idx="1">
                  <c:v>เคมีบำบัด</c:v>
                </c:pt>
                <c:pt idx="2">
                  <c:v>ผ่าตัด</c:v>
                </c:pt>
                <c:pt idx="3">
                  <c:v>ฮอร์โมน</c:v>
                </c:pt>
                <c:pt idx="4">
                  <c:v>ประคับประคอง</c:v>
                </c:pt>
              </c:strCache>
            </c:strRef>
          </c:cat>
          <c:val>
            <c:numRef>
              <c:f>ต19!$C$4:$C$8</c:f>
              <c:numCache>
                <c:formatCode>General</c:formatCode>
                <c:ptCount val="5"/>
                <c:pt idx="0">
                  <c:v>292</c:v>
                </c:pt>
                <c:pt idx="1">
                  <c:v>189</c:v>
                </c:pt>
                <c:pt idx="2">
                  <c:v>73</c:v>
                </c:pt>
                <c:pt idx="3">
                  <c:v>36</c:v>
                </c:pt>
                <c:pt idx="4">
                  <c:v>1</c:v>
                </c:pt>
              </c:numCache>
            </c:numRef>
          </c:val>
        </c:ser>
        <c:gapWidth val="100"/>
        <c:axId val="114061696"/>
        <c:axId val="114063616"/>
      </c:barChart>
      <c:catAx>
        <c:axId val="114061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th-TH" b="1"/>
                  <a:t>วิธีการรักษา</a:t>
                </a:r>
              </a:p>
            </c:rich>
          </c:tx>
          <c:layout>
            <c:manualLayout>
              <c:xMode val="edge"/>
              <c:yMode val="edge"/>
              <c:x val="0.88992646785293428"/>
              <c:y val="0.792622169693291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063616"/>
        <c:crosses val="autoZero"/>
        <c:auto val="1"/>
        <c:lblAlgn val="ctr"/>
        <c:lblOffset val="100"/>
        <c:tickLblSkip val="1"/>
        <c:tickMarkSkip val="1"/>
      </c:catAx>
      <c:valAx>
        <c:axId val="114063616"/>
        <c:scaling>
          <c:orientation val="minMax"/>
          <c:max val="300"/>
          <c:min val="0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6272965879265133E-3"/>
              <c:y val="2.2103567526162386E-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061696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3437492237760513E-2"/>
          <c:y val="9.3101103261450047E-2"/>
          <c:w val="0.84943743276109662"/>
          <c:h val="0.78733772839422744"/>
        </c:manualLayout>
      </c:layout>
      <c:lineChart>
        <c:grouping val="stacked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4966756915637921E-2"/>
                  <c:y val="-3.15796927953598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1"/>
              <c:layout>
                <c:manualLayout>
                  <c:x val="-3.5392003444364405E-2"/>
                  <c:y val="-3.30175858638655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2"/>
              <c:layout>
                <c:manualLayout>
                  <c:x val="-3.5794232345562484E-2"/>
                  <c:y val="-3.0693711465938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-3.7046788709770899E-2"/>
                  <c:y val="-3.73811731777638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4"/>
              <c:layout>
                <c:manualLayout>
                  <c:x val="-3.4541510386911417E-2"/>
                  <c:y val="-3.316416283082387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5"/>
              <c:layout>
                <c:manualLayout>
                  <c:x val="-3.1185904601041588E-2"/>
                  <c:y val="-3.27127417423999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6"/>
              <c:layout>
                <c:manualLayout>
                  <c:x val="-3.5392003444364405E-2"/>
                  <c:y val="-3.11514272707346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7"/>
              <c:layout>
                <c:manualLayout>
                  <c:x val="-2.99101650148621E-2"/>
                  <c:y val="-3.20221214318231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8"/>
              <c:layout>
                <c:manualLayout>
                  <c:x val="-2.908302077382283E-2"/>
                  <c:y val="-3.295014247416075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9"/>
              <c:layout>
                <c:manualLayout>
                  <c:x val="-3.2461478592778426E-2"/>
                  <c:y val="-3.27639987185755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10"/>
              <c:layout>
                <c:manualLayout>
                  <c:x val="-2.8255379749455616E-2"/>
                  <c:y val="-3.12971049924969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11"/>
              <c:layout>
                <c:manualLayout>
                  <c:x val="-3.1545741324921134E-2"/>
                  <c:y val="-3.426124197002141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showVal val="1"/>
          </c:dLbls>
          <c:cat>
            <c:numRef>
              <c:f>รุป17!$K$4:$K$15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รุป17!$L$4:$L$15</c:f>
              <c:numCache>
                <c:formatCode>General</c:formatCode>
                <c:ptCount val="12"/>
                <c:pt idx="0">
                  <c:v>182</c:v>
                </c:pt>
                <c:pt idx="1">
                  <c:v>195</c:v>
                </c:pt>
                <c:pt idx="2">
                  <c:v>216</c:v>
                </c:pt>
                <c:pt idx="3">
                  <c:v>223</c:v>
                </c:pt>
                <c:pt idx="4">
                  <c:v>285</c:v>
                </c:pt>
                <c:pt idx="5">
                  <c:v>300</c:v>
                </c:pt>
                <c:pt idx="6">
                  <c:v>337</c:v>
                </c:pt>
                <c:pt idx="7">
                  <c:v>337</c:v>
                </c:pt>
                <c:pt idx="8">
                  <c:v>332</c:v>
                </c:pt>
                <c:pt idx="9">
                  <c:v>388</c:v>
                </c:pt>
                <c:pt idx="10">
                  <c:v>389</c:v>
                </c:pt>
                <c:pt idx="11">
                  <c:v>430</c:v>
                </c:pt>
              </c:numCache>
            </c:numRef>
          </c:val>
        </c:ser>
        <c:marker val="1"/>
        <c:axId val="114162304"/>
        <c:axId val="114180864"/>
      </c:lineChart>
      <c:catAx>
        <c:axId val="11416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523565535169348E-3"/>
              <c:y val="4.1724977097349074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180864"/>
        <c:crosses val="autoZero"/>
        <c:auto val="1"/>
        <c:lblAlgn val="ctr"/>
        <c:lblOffset val="100"/>
        <c:tickLblSkip val="1"/>
        <c:tickMarkSkip val="1"/>
      </c:catAx>
      <c:valAx>
        <c:axId val="114180864"/>
        <c:scaling>
          <c:orientation val="minMax"/>
          <c:max val="450"/>
        </c:scaling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th-TH" b="1"/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578959570116826"/>
              <c:y val="0.850356606923063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1416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6.3030736181451483E-2"/>
          <c:y val="9.07773295823847E-2"/>
          <c:w val="0.83267704213029836"/>
          <c:h val="0.68543808205448864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  <a:prstDash val="solid"/>
            </a:ln>
            <a:effectLst>
              <a:outerShdw blurRad="50800" dist="50800" dir="5400000" algn="ctr" rotWithShape="0">
                <a:schemeClr val="bg1">
                  <a:lumMod val="85000"/>
                </a:schemeClr>
              </a:outerShdw>
            </a:effectLst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ปากมดลูก!$A$6:$A$12</c:f>
              <c:strCache>
                <c:ptCount val="7"/>
                <c:pt idx="0">
                  <c:v>  20 - 29</c:v>
                </c:pt>
                <c:pt idx="1">
                  <c:v> 30 - 39</c:v>
                </c:pt>
                <c:pt idx="2">
                  <c:v> 40 - 49</c:v>
                </c:pt>
                <c:pt idx="3">
                  <c:v> 50 - 59</c:v>
                </c:pt>
                <c:pt idx="4">
                  <c:v> 60 - 69 </c:v>
                </c:pt>
                <c:pt idx="5">
                  <c:v> 70 - 79</c:v>
                </c:pt>
                <c:pt idx="6">
                  <c:v> 80 - 89</c:v>
                </c:pt>
              </c:strCache>
            </c:strRef>
          </c:cat>
          <c:val>
            <c:numRef>
              <c:f>ปากมดลูก!$B$6:$B$12</c:f>
              <c:numCache>
                <c:formatCode>General</c:formatCode>
                <c:ptCount val="7"/>
                <c:pt idx="0">
                  <c:v>4</c:v>
                </c:pt>
                <c:pt idx="1">
                  <c:v>29</c:v>
                </c:pt>
                <c:pt idx="2">
                  <c:v>83</c:v>
                </c:pt>
                <c:pt idx="3">
                  <c:v>87</c:v>
                </c:pt>
                <c:pt idx="4">
                  <c:v>74</c:v>
                </c:pt>
                <c:pt idx="5">
                  <c:v>23</c:v>
                </c:pt>
                <c:pt idx="6">
                  <c:v>3</c:v>
                </c:pt>
              </c:numCache>
            </c:numRef>
          </c:val>
        </c:ser>
        <c:gapWidth val="100"/>
        <c:axId val="114217344"/>
        <c:axId val="114218880"/>
      </c:barChart>
      <c:catAx>
        <c:axId val="114217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218880"/>
        <c:crosses val="autoZero"/>
        <c:auto val="1"/>
        <c:lblAlgn val="ctr"/>
        <c:lblOffset val="100"/>
        <c:tickLblSkip val="1"/>
        <c:tickMarkSkip val="1"/>
      </c:catAx>
      <c:valAx>
        <c:axId val="114218880"/>
        <c:scaling>
          <c:orientation val="minMax"/>
          <c:max val="9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217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6836054029831846E-2"/>
          <c:y val="0.10414204634677079"/>
          <c:w val="0.82662706186116952"/>
          <c:h val="0.782745361957959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ตร21!$A$4:$A$8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 ไม่ทราบ</c:v>
                </c:pt>
              </c:strCache>
            </c:strRef>
          </c:cat>
          <c:val>
            <c:numRef>
              <c:f>ตร21!$B$4:$B$8</c:f>
              <c:numCache>
                <c:formatCode>General</c:formatCode>
                <c:ptCount val="5"/>
                <c:pt idx="0">
                  <c:v>68</c:v>
                </c:pt>
                <c:pt idx="1">
                  <c:v>117</c:v>
                </c:pt>
                <c:pt idx="2">
                  <c:v>93</c:v>
                </c:pt>
                <c:pt idx="3">
                  <c:v>21</c:v>
                </c:pt>
                <c:pt idx="4">
                  <c:v>4</c:v>
                </c:pt>
              </c:numCache>
            </c:numRef>
          </c:val>
        </c:ser>
        <c:gapWidth val="100"/>
        <c:axId val="114386048"/>
        <c:axId val="114387968"/>
      </c:barChart>
      <c:catAx>
        <c:axId val="11438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ระยะโรค</a:t>
                </a:r>
              </a:p>
            </c:rich>
          </c:tx>
          <c:layout>
            <c:manualLayout>
              <c:xMode val="edge"/>
              <c:yMode val="edge"/>
              <c:x val="0.91405262147109667"/>
              <c:y val="0.859630975615227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noFill/>
          <a:ln w="3175">
            <a:solidFill>
              <a:sysClr val="windowText" lastClr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 pitchFamily="34" charset="-34"/>
                <a:ea typeface="Cordia New"/>
                <a:cs typeface="TH SarabunPSK" pitchFamily="34" charset="-34"/>
              </a:defRPr>
            </a:pPr>
            <a:endParaRPr lang="th-TH"/>
          </a:p>
        </c:txPr>
        <c:crossAx val="114387968"/>
        <c:crosses val="autoZero"/>
        <c:auto val="1"/>
        <c:lblAlgn val="ctr"/>
        <c:lblOffset val="100"/>
        <c:tickLblSkip val="1"/>
        <c:tickMarkSkip val="1"/>
      </c:catAx>
      <c:valAx>
        <c:axId val="114387968"/>
        <c:scaling>
          <c:orientation val="minMax"/>
          <c:max val="12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  <c:crossAx val="114386048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92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178" r="0.75000000000000178" t="1" header="0.5" footer="0.5"/>
    <c:pageSetup paperSize="9"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3.0987446217316691E-2"/>
          <c:y val="0.11051754453023468"/>
          <c:w val="0.39714087791812025"/>
          <c:h val="0.87653747165099505"/>
        </c:manualLayout>
      </c:layout>
      <c:pieChart>
        <c:varyColors val="1"/>
        <c:ser>
          <c:idx val="0"/>
          <c:order val="0"/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pattFill prst="wdDnDiag">
                <a:fgClr>
                  <a:srgbClr val="FFFFFF"/>
                </a:fgClr>
                <a:bgClr>
                  <a:srgbClr val="80808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pattFill prst="pct5">
                <a:fgClr>
                  <a:srgbClr val="FFFFFF"/>
                </a:fgClr>
                <a:bgClr>
                  <a:srgbClr val="80808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1195495724324968E-2"/>
                  <c:y val="-2.5127538669316822E-2"/>
                </c:manualLayout>
              </c:layout>
              <c:tx>
                <c:rich>
                  <a:bodyPr/>
                  <a:lstStyle/>
                  <a:p>
                    <a:r>
                      <a:rPr lang="th-TH" sz="1400">
                        <a:latin typeface="TH SarabunPSK" pitchFamily="34" charset="-34"/>
                        <a:cs typeface="TH SarabunPSK" pitchFamily="34" charset="-34"/>
                      </a:rPr>
                      <a:t>72.9</a:t>
                    </a:r>
                    <a:r>
                      <a:rPr lang="en-US" sz="1400">
                        <a:latin typeface="TH SarabunPSK" pitchFamily="34" charset="-34"/>
                        <a:cs typeface="TH SarabunPSK" pitchFamily="34" charset="-34"/>
                      </a:rPr>
                      <a:t>4%</a:t>
                    </a:r>
                  </a:p>
                </c:rich>
              </c:tx>
              <c:dLblPos val="bestFit"/>
            </c:dLbl>
            <c:dLbl>
              <c:idx val="1"/>
              <c:layout>
                <c:manualLayout>
                  <c:x val="-3.1501758761093339E-2"/>
                  <c:y val="4.8099958378988956E-2"/>
                </c:manualLayout>
              </c:layout>
              <c:dLblPos val="bestFit"/>
              <c:showPercent val="1"/>
            </c:dLbl>
            <c:dLbl>
              <c:idx val="2"/>
              <c:layout>
                <c:manualLayout>
                  <c:x val="-5.5309919104686793E-2"/>
                  <c:y val="-1.5167036159315062E-3"/>
                </c:manualLayout>
              </c:layout>
              <c:dLblPos val="bestFit"/>
              <c:showPercent val="1"/>
            </c:dLbl>
            <c:dLbl>
              <c:idx val="3"/>
              <c:layout>
                <c:manualLayout>
                  <c:x val="1.4759122851579036E-2"/>
                  <c:y val="-1.1751734916630589E-2"/>
                </c:manualLayout>
              </c:layout>
              <c:dLblPos val="bestFit"/>
              <c:showPercent val="1"/>
            </c:dLbl>
            <c:dLbl>
              <c:idx val="4"/>
              <c:layout>
                <c:manualLayout>
                  <c:x val="6.311820260004157E-2"/>
                  <c:y val="-1.5756525579933581E-2"/>
                </c:manualLayout>
              </c:layout>
              <c:dLblPos val="bestFit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6616601506483311"/>
                  <c:y val="0.2129380053908362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TH SarabunPSK" pitchFamily="34" charset="-34"/>
                      <a:ea typeface="Cordia New"/>
                      <a:cs typeface="TH SarabunPSK" pitchFamily="34" charset="-34"/>
                    </a:defRPr>
                  </a:pPr>
                  <a:endParaRPr lang="th-TH"/>
                </a:p>
              </c:txPr>
              <c:dLblPos val="bestFit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13653951625482411"/>
                  <c:y val="0.2479784366576825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TH SarabunPSK" pitchFamily="34" charset="-34"/>
                      <a:ea typeface="Cordia New"/>
                      <a:cs typeface="TH SarabunPSK" pitchFamily="34" charset="-34"/>
                    </a:defRPr>
                  </a:pPr>
                  <a:endParaRPr lang="th-TH"/>
                </a:p>
              </c:txPr>
              <c:dLblPos val="bestFit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11206545202046884"/>
                  <c:y val="0.2452830188679253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TH SarabunPSK" pitchFamily="34" charset="-34"/>
                      <a:ea typeface="Cordia New"/>
                      <a:cs typeface="TH SarabunPSK" pitchFamily="34" charset="-34"/>
                    </a:defRPr>
                  </a:pPr>
                  <a:endParaRPr lang="th-TH"/>
                </a:p>
              </c:txPr>
              <c:dLblPos val="bestFit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16874223235266092"/>
                  <c:y val="0.1428571428571434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TH SarabunPSK" pitchFamily="34" charset="-34"/>
                      <a:ea typeface="Cordia New"/>
                      <a:cs typeface="TH SarabunPSK" pitchFamily="34" charset="-34"/>
                    </a:defRPr>
                  </a:pPr>
                  <a:endParaRPr lang="th-TH"/>
                </a:p>
              </c:txPr>
              <c:dLblPos val="bestFit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8419953607962164"/>
                  <c:y val="9.16442048517520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TH SarabunPSK" pitchFamily="34" charset="-34"/>
                      <a:ea typeface="Cordia New"/>
                      <a:cs typeface="TH SarabunPSK" pitchFamily="34" charset="-34"/>
                    </a:defRPr>
                  </a:pPr>
                  <a:endParaRPr lang="th-TH"/>
                </a:p>
              </c:txPr>
              <c:dLblPos val="bestFit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 pitchFamily="34" charset="-34"/>
                    <a:ea typeface="Cordia New"/>
                    <a:cs typeface="TH SarabunPSK" pitchFamily="34" charset="-34"/>
                  </a:defRPr>
                </a:pPr>
                <a:endParaRPr lang="th-TH"/>
              </a:p>
            </c:txPr>
            <c:showPercent val="1"/>
            <c:showLeaderLines val="1"/>
          </c:dLbls>
          <c:cat>
            <c:strRef>
              <c:f>ตร22!$E$4:$E$8</c:f>
              <c:strCache>
                <c:ptCount val="5"/>
                <c:pt idx="0">
                  <c:v>Squamous cell carcinoma,NOS         72.94%</c:v>
                </c:pt>
                <c:pt idx="1">
                  <c:v>Adenocarcinoma,NOS                    19.80%</c:v>
                </c:pt>
                <c:pt idx="2">
                  <c:v>Neoplasm, malignant                      2.97%</c:v>
                </c:pt>
                <c:pt idx="3">
                  <c:v>Adenosquamous carcinoma           1.65%</c:v>
                </c:pt>
                <c:pt idx="4">
                  <c:v>อื่น ๆ                                        2.64%</c:v>
                </c:pt>
              </c:strCache>
            </c:strRef>
          </c:cat>
          <c:val>
            <c:numRef>
              <c:f>ตร22!$F$4:$F$8</c:f>
              <c:numCache>
                <c:formatCode>General</c:formatCode>
                <c:ptCount val="5"/>
                <c:pt idx="0">
                  <c:v>221</c:v>
                </c:pt>
                <c:pt idx="1">
                  <c:v>60</c:v>
                </c:pt>
                <c:pt idx="2">
                  <c:v>9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</c:ser>
        <c:dLbls>
          <c:showPercent val="1"/>
        </c:dLbls>
        <c:firstSliceAng val="25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470" b="1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</c:legendEntry>
      <c:legendEntry>
        <c:idx val="1"/>
        <c:txPr>
          <a:bodyPr/>
          <a:lstStyle/>
          <a:p>
            <a:pPr>
              <a:defRPr sz="1470" b="1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</c:legendEntry>
      <c:legendEntry>
        <c:idx val="2"/>
        <c:txPr>
          <a:bodyPr/>
          <a:lstStyle/>
          <a:p>
            <a:pPr>
              <a:defRPr sz="1470" b="1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th-TH"/>
          </a:p>
        </c:txPr>
      </c:legendEntry>
      <c:layout>
        <c:manualLayout>
          <c:xMode val="edge"/>
          <c:yMode val="edge"/>
          <c:x val="0.52913878433817463"/>
          <c:y val="4.8634066372771366E-2"/>
          <c:w val="0.46758334312688532"/>
          <c:h val="0.9487872499692044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560" b="1" i="0" u="none" strike="noStrike" baseline="0">
              <a:solidFill>
                <a:srgbClr val="000000"/>
              </a:solidFill>
              <a:latin typeface="Cordia New"/>
              <a:ea typeface="Cordia New"/>
              <a:cs typeface="Cordia New"/>
            </a:defRPr>
          </a:pPr>
          <a:endParaRPr lang="th-TH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>
      <c:oddHeader>&amp;R28</c:oddHeader>
    </c:headerFooter>
    <c:pageMargins b="0.78740157480314954" l="0.59055118110235805" r="0.39370078740157488" t="0.78740157480314954" header="0.39370078740157488" footer="0.3937007874015748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19</xdr:row>
      <xdr:rowOff>28575</xdr:rowOff>
    </xdr:from>
    <xdr:to>
      <xdr:col>2</xdr:col>
      <xdr:colOff>3238501</xdr:colOff>
      <xdr:row>32</xdr:row>
      <xdr:rowOff>294409</xdr:rowOff>
    </xdr:to>
    <xdr:graphicFrame macro="">
      <xdr:nvGraphicFramePr>
        <xdr:cNvPr id="51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31</xdr:row>
      <xdr:rowOff>0</xdr:rowOff>
    </xdr:from>
    <xdr:to>
      <xdr:col>2</xdr:col>
      <xdr:colOff>2895600</xdr:colOff>
      <xdr:row>31</xdr:row>
      <xdr:rowOff>0</xdr:rowOff>
    </xdr:to>
    <xdr:graphicFrame macro="">
      <xdr:nvGraphicFramePr>
        <xdr:cNvPr id="51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57150</xdr:rowOff>
    </xdr:from>
    <xdr:to>
      <xdr:col>2</xdr:col>
      <xdr:colOff>3228975</xdr:colOff>
      <xdr:row>33</xdr:row>
      <xdr:rowOff>219075</xdr:rowOff>
    </xdr:to>
    <xdr:graphicFrame macro="">
      <xdr:nvGraphicFramePr>
        <xdr:cNvPr id="92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0.13284</cdr:x>
      <cdr:y>0.0543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08527" cy="2792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0.91373</cdr:x>
      <cdr:y>0.74592</cdr:y>
    </cdr:from>
    <cdr:to>
      <cdr:x>1</cdr:x>
      <cdr:y>0.81318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75695" y="3758503"/>
          <a:ext cx="525080" cy="338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อายุ(ปี)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11</xdr:row>
      <xdr:rowOff>38100</xdr:rowOff>
    </xdr:from>
    <xdr:to>
      <xdr:col>2</xdr:col>
      <xdr:colOff>3743325</xdr:colOff>
      <xdr:row>25</xdr:row>
      <xdr:rowOff>228600</xdr:rowOff>
    </xdr:to>
    <xdr:graphicFrame macro="">
      <xdr:nvGraphicFramePr>
        <xdr:cNvPr id="276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0.04983</cdr:x>
      <cdr:y>0.16093</cdr:y>
    </cdr:from>
    <cdr:to>
      <cdr:x>0.04983</cdr:x>
      <cdr:y>0.16093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55" y="63473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5486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775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0.13628</cdr:x>
      <cdr:y>0.07757</cdr:y>
    </cdr:to>
    <cdr:sp macro="" textlink="">
      <cdr:nvSpPr>
        <cdr:cNvPr id="28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98311" cy="3457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57149</xdr:rowOff>
    </xdr:from>
    <xdr:to>
      <xdr:col>2</xdr:col>
      <xdr:colOff>2362200</xdr:colOff>
      <xdr:row>34</xdr:row>
      <xdr:rowOff>257174</xdr:rowOff>
    </xdr:to>
    <xdr:graphicFrame macro="">
      <xdr:nvGraphicFramePr>
        <xdr:cNvPr id="112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12</xdr:row>
      <xdr:rowOff>76200</xdr:rowOff>
    </xdr:from>
    <xdr:to>
      <xdr:col>3</xdr:col>
      <xdr:colOff>600074</xdr:colOff>
      <xdr:row>26</xdr:row>
      <xdr:rowOff>219075</xdr:rowOff>
    </xdr:to>
    <xdr:graphicFrame macro="">
      <xdr:nvGraphicFramePr>
        <xdr:cNvPr id="399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9</xdr:col>
      <xdr:colOff>552450</xdr:colOff>
      <xdr:row>16</xdr:row>
      <xdr:rowOff>180975</xdr:rowOff>
    </xdr:to>
    <xdr:graphicFrame macro="">
      <xdr:nvGraphicFramePr>
        <xdr:cNvPr id="348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19</xdr:row>
      <xdr:rowOff>114300</xdr:rowOff>
    </xdr:from>
    <xdr:to>
      <xdr:col>2</xdr:col>
      <xdr:colOff>3457575</xdr:colOff>
      <xdr:row>33</xdr:row>
      <xdr:rowOff>276225</xdr:rowOff>
    </xdr:to>
    <xdr:graphicFrame macro="">
      <xdr:nvGraphicFramePr>
        <xdr:cNvPr id="174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0.14947</cdr:x>
      <cdr:y>0.07983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91235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95251</xdr:rowOff>
    </xdr:from>
    <xdr:to>
      <xdr:col>2</xdr:col>
      <xdr:colOff>3343275</xdr:colOff>
      <xdr:row>25</xdr:row>
      <xdr:rowOff>285751</xdr:rowOff>
    </xdr:to>
    <xdr:graphicFrame macro="">
      <xdr:nvGraphicFramePr>
        <xdr:cNvPr id="297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0.11702</cdr:x>
      <cdr:y>0.06419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16106" cy="2699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0.01246</cdr:x>
      <cdr:y>0.06606</cdr:y>
    </cdr:from>
    <cdr:to>
      <cdr:x>0.94369</cdr:x>
      <cdr:y>0.16344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604" y="268070"/>
          <a:ext cx="6084761" cy="390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6400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th-TH" sz="2125" b="1" i="0" strike="noStrike">
            <a:solidFill>
              <a:srgbClr val="000000"/>
            </a:solidFill>
            <a:latin typeface="Cordia New"/>
            <a:cs typeface="Cordia New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0.11403</cdr:x>
      <cdr:y>0.23933</cdr:y>
    </cdr:from>
    <cdr:to>
      <cdr:x>0.11403</cdr:x>
      <cdr:y>0.23933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1986" y="109056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5486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775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0.14241</cdr:x>
      <cdr:y>0.06706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38280" cy="322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5029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20</xdr:row>
      <xdr:rowOff>95251</xdr:rowOff>
    </xdr:from>
    <xdr:to>
      <xdr:col>2</xdr:col>
      <xdr:colOff>2333625</xdr:colOff>
      <xdr:row>33</xdr:row>
      <xdr:rowOff>219075</xdr:rowOff>
    </xdr:to>
    <xdr:graphicFrame macro="">
      <xdr:nvGraphicFramePr>
        <xdr:cNvPr id="194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12</xdr:row>
      <xdr:rowOff>57150</xdr:rowOff>
    </xdr:from>
    <xdr:to>
      <xdr:col>3</xdr:col>
      <xdr:colOff>504825</xdr:colOff>
      <xdr:row>26</xdr:row>
      <xdr:rowOff>295275</xdr:rowOff>
    </xdr:to>
    <xdr:graphicFrame macro="">
      <xdr:nvGraphicFramePr>
        <xdr:cNvPr id="4201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</xdr:row>
      <xdr:rowOff>95250</xdr:rowOff>
    </xdr:from>
    <xdr:to>
      <xdr:col>9</xdr:col>
      <xdr:colOff>552450</xdr:colOff>
      <xdr:row>17</xdr:row>
      <xdr:rowOff>276225</xdr:rowOff>
    </xdr:to>
    <xdr:graphicFrame macro="">
      <xdr:nvGraphicFramePr>
        <xdr:cNvPr id="368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43296</xdr:colOff>
      <xdr:row>19</xdr:row>
      <xdr:rowOff>71002</xdr:rowOff>
    </xdr:from>
    <xdr:to>
      <xdr:col>2</xdr:col>
      <xdr:colOff>3861955</xdr:colOff>
      <xdr:row>31</xdr:row>
      <xdr:rowOff>251111</xdr:rowOff>
    </xdr:to>
    <xdr:graphicFrame macro="">
      <xdr:nvGraphicFramePr>
        <xdr:cNvPr id="10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0.13486</cdr:x>
      <cdr:y>0.10612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13954" cy="4050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</xdr:colOff>
      <xdr:row>11</xdr:row>
      <xdr:rowOff>71004</xdr:rowOff>
    </xdr:from>
    <xdr:to>
      <xdr:col>2</xdr:col>
      <xdr:colOff>3264477</xdr:colOff>
      <xdr:row>25</xdr:row>
      <xdr:rowOff>251113</xdr:rowOff>
    </xdr:to>
    <xdr:graphicFrame macro="">
      <xdr:nvGraphicFramePr>
        <xdr:cNvPr id="235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0.05791</cdr:x>
      <cdr:y>0.11871</cdr:y>
    </cdr:from>
    <cdr:to>
      <cdr:x>0.05791</cdr:x>
      <cdr:y>0.11871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696" y="4475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5486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725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0.12923</cdr:x>
      <cdr:y>0.08137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74358" cy="327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69272</xdr:colOff>
      <xdr:row>13</xdr:row>
      <xdr:rowOff>74470</xdr:rowOff>
    </xdr:from>
    <xdr:to>
      <xdr:col>2</xdr:col>
      <xdr:colOff>2788227</xdr:colOff>
      <xdr:row>27</xdr:row>
      <xdr:rowOff>251114</xdr:rowOff>
    </xdr:to>
    <xdr:graphicFrame macro="">
      <xdr:nvGraphicFramePr>
        <xdr:cNvPr id="31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77932</xdr:colOff>
      <xdr:row>11</xdr:row>
      <xdr:rowOff>75333</xdr:rowOff>
    </xdr:from>
    <xdr:to>
      <xdr:col>3</xdr:col>
      <xdr:colOff>580159</xdr:colOff>
      <xdr:row>26</xdr:row>
      <xdr:rowOff>43296</xdr:rowOff>
    </xdr:to>
    <xdr:graphicFrame macro="">
      <xdr:nvGraphicFramePr>
        <xdr:cNvPr id="379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0.02058</cdr:x>
      <cdr:y>0.24766</cdr:y>
    </cdr:from>
    <cdr:to>
      <cdr:x>0.02058</cdr:x>
      <cdr:y>0.24766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124" y="18481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300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0.01271</cdr:x>
      <cdr:y>0.33381</cdr:y>
    </cdr:from>
    <cdr:to>
      <cdr:x>0.14776</cdr:x>
      <cdr:y>0.74929</cdr:y>
    </cdr:to>
    <cdr:sp macro="" textlink="">
      <cdr:nvSpPr>
        <cdr:cNvPr id="614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89" y="247996"/>
          <a:ext cx="800072" cy="30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225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</xdr:row>
      <xdr:rowOff>47624</xdr:rowOff>
    </xdr:from>
    <xdr:to>
      <xdr:col>9</xdr:col>
      <xdr:colOff>523874</xdr:colOff>
      <xdr:row>17</xdr:row>
      <xdr:rowOff>247649</xdr:rowOff>
    </xdr:to>
    <xdr:graphicFrame macro="">
      <xdr:nvGraphicFramePr>
        <xdr:cNvPr id="328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19</xdr:row>
      <xdr:rowOff>76200</xdr:rowOff>
    </xdr:from>
    <xdr:to>
      <xdr:col>2</xdr:col>
      <xdr:colOff>3314700</xdr:colOff>
      <xdr:row>33</xdr:row>
      <xdr:rowOff>257175</xdr:rowOff>
    </xdr:to>
    <xdr:graphicFrame macro="">
      <xdr:nvGraphicFramePr>
        <xdr:cNvPr id="133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0.12646</cdr:x>
      <cdr:y>0.08446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57650" cy="335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12</xdr:row>
      <xdr:rowOff>76199</xdr:rowOff>
    </xdr:from>
    <xdr:to>
      <xdr:col>3</xdr:col>
      <xdr:colOff>3371850</xdr:colOff>
      <xdr:row>26</xdr:row>
      <xdr:rowOff>257174</xdr:rowOff>
    </xdr:to>
    <xdr:graphicFrame macro="">
      <xdr:nvGraphicFramePr>
        <xdr:cNvPr id="215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0.13326</cdr:x>
      <cdr:y>0.08178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06010" cy="317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5029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61480</xdr:rowOff>
    </xdr:from>
    <xdr:to>
      <xdr:col>2</xdr:col>
      <xdr:colOff>2130136</xdr:colOff>
      <xdr:row>35</xdr:row>
      <xdr:rowOff>277091</xdr:rowOff>
    </xdr:to>
    <xdr:graphicFrame macro="">
      <xdr:nvGraphicFramePr>
        <xdr:cNvPr id="1539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13</xdr:row>
      <xdr:rowOff>66675</xdr:rowOff>
    </xdr:from>
    <xdr:to>
      <xdr:col>3</xdr:col>
      <xdr:colOff>723899</xdr:colOff>
      <xdr:row>27</xdr:row>
      <xdr:rowOff>266700</xdr:rowOff>
    </xdr:to>
    <xdr:graphicFrame macro="">
      <xdr:nvGraphicFramePr>
        <xdr:cNvPr id="4099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57150</xdr:rowOff>
    </xdr:from>
    <xdr:to>
      <xdr:col>9</xdr:col>
      <xdr:colOff>533400</xdr:colOff>
      <xdr:row>17</xdr:row>
      <xdr:rowOff>219075</xdr:rowOff>
    </xdr:to>
    <xdr:graphicFrame macro="">
      <xdr:nvGraphicFramePr>
        <xdr:cNvPr id="358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13</xdr:row>
      <xdr:rowOff>76200</xdr:rowOff>
    </xdr:from>
    <xdr:to>
      <xdr:col>3</xdr:col>
      <xdr:colOff>628650</xdr:colOff>
      <xdr:row>27</xdr:row>
      <xdr:rowOff>295275</xdr:rowOff>
    </xdr:to>
    <xdr:graphicFrame macro="">
      <xdr:nvGraphicFramePr>
        <xdr:cNvPr id="3177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3</xdr:row>
      <xdr:rowOff>9524</xdr:rowOff>
    </xdr:from>
    <xdr:to>
      <xdr:col>9</xdr:col>
      <xdr:colOff>38100</xdr:colOff>
      <xdr:row>15</xdr:row>
      <xdr:rowOff>0</xdr:rowOff>
    </xdr:to>
    <xdr:sp macro="" textlink="">
      <xdr:nvSpPr>
        <xdr:cNvPr id="60417" name="AutoShape 1"/>
        <xdr:cNvSpPr>
          <a:spLocks noChangeArrowheads="1"/>
        </xdr:cNvSpPr>
      </xdr:nvSpPr>
      <xdr:spPr bwMode="auto">
        <a:xfrm>
          <a:off x="666750" y="923924"/>
          <a:ext cx="5010150" cy="4638676"/>
        </a:xfrm>
        <a:prstGeom prst="foldedCorner">
          <a:avLst>
            <a:gd name="adj" fmla="val 12500"/>
          </a:avLst>
        </a:prstGeom>
        <a:noFill/>
        <a:ln w="2857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38100</xdr:rowOff>
    </xdr:from>
    <xdr:to>
      <xdr:col>2</xdr:col>
      <xdr:colOff>2695575</xdr:colOff>
      <xdr:row>25</xdr:row>
      <xdr:rowOff>228600</xdr:rowOff>
    </xdr:to>
    <xdr:graphicFrame macro="">
      <xdr:nvGraphicFramePr>
        <xdr:cNvPr id="645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0.03437</cdr:x>
      <cdr:y>0.15484</cdr:y>
    </cdr:from>
    <cdr:to>
      <cdr:x>0.03437</cdr:x>
      <cdr:y>0.15484</cdr:y>
    </cdr:to>
    <cdr:sp macro="" textlink="">
      <cdr:nvSpPr>
        <cdr:cNvPr id="655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228" y="610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5486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700" b="1" i="0" strike="noStrike">
              <a:solidFill>
                <a:srgbClr val="000000"/>
              </a:solidFill>
              <a:latin typeface="Cordia New"/>
              <a:cs typeface="Cordia New"/>
            </a:rPr>
            <a:t>จำนวน(ราย)</a:t>
          </a:r>
        </a:p>
      </cdr:txBody>
    </cdr:sp>
  </cdr:relSizeAnchor>
  <cdr:relSizeAnchor xmlns:cdr="http://schemas.openxmlformats.org/drawingml/2006/chartDrawing">
    <cdr:from>
      <cdr:x>0</cdr:x>
      <cdr:y>0.00312</cdr:y>
    </cdr:from>
    <cdr:to>
      <cdr:x>0.13964</cdr:x>
      <cdr:y>0.08069</cdr:y>
    </cdr:to>
    <cdr:sp macro="" textlink="">
      <cdr:nvSpPr>
        <cdr:cNvPr id="655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3460"/>
          <a:ext cx="790062" cy="334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19</xdr:row>
      <xdr:rowOff>66675</xdr:rowOff>
    </xdr:from>
    <xdr:to>
      <xdr:col>2</xdr:col>
      <xdr:colOff>2457450</xdr:colOff>
      <xdr:row>32</xdr:row>
      <xdr:rowOff>228600</xdr:rowOff>
    </xdr:to>
    <xdr:graphicFrame macro="">
      <xdr:nvGraphicFramePr>
        <xdr:cNvPr id="72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47624</xdr:rowOff>
    </xdr:from>
    <xdr:to>
      <xdr:col>3</xdr:col>
      <xdr:colOff>523875</xdr:colOff>
      <xdr:row>28</xdr:row>
      <xdr:rowOff>171449</xdr:rowOff>
    </xdr:to>
    <xdr:graphicFrame macro="">
      <xdr:nvGraphicFramePr>
        <xdr:cNvPr id="389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0.49951</cdr:x>
      <cdr:y>0.51665</cdr:y>
    </cdr:from>
    <cdr:to>
      <cdr:x>0.52116</cdr:x>
      <cdr:y>0.6021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5355" y="2389902"/>
          <a:ext cx="130131" cy="394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64008" rIns="36576" bIns="6400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th-TH" sz="1800" b="0" i="0" strike="noStrike">
              <a:solidFill>
                <a:srgbClr val="000000"/>
              </a:solidFill>
              <a:latin typeface="Cordia New"/>
              <a:cs typeface="Cordia New"/>
            </a:rPr>
            <a:t>                                                                  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9</xdr:col>
      <xdr:colOff>600075</xdr:colOff>
      <xdr:row>16</xdr:row>
      <xdr:rowOff>209550</xdr:rowOff>
    </xdr:to>
    <xdr:graphicFrame macro="">
      <xdr:nvGraphicFramePr>
        <xdr:cNvPr id="338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opLeftCell="A13" zoomScale="110" zoomScaleNormal="110" workbookViewId="0">
      <selection activeCell="F31" sqref="F31"/>
    </sheetView>
  </sheetViews>
  <sheetFormatPr defaultRowHeight="24"/>
  <cols>
    <col min="1" max="2" width="21.85546875" style="1" customWidth="1"/>
    <col min="3" max="3" width="48.85546875" style="1" customWidth="1"/>
    <col min="4" max="4" width="0.140625" style="1" hidden="1" customWidth="1"/>
    <col min="5" max="16384" width="9.140625" style="1"/>
  </cols>
  <sheetData>
    <row r="1" spans="1:3" ht="30.75">
      <c r="A1" s="209" t="s">
        <v>18</v>
      </c>
      <c r="B1" s="209"/>
      <c r="C1" s="209"/>
    </row>
    <row r="2" spans="1:3" ht="12.75" customHeight="1">
      <c r="A2" s="207"/>
      <c r="B2" s="207"/>
      <c r="C2" s="207"/>
    </row>
    <row r="3" spans="1:3" ht="27.75">
      <c r="A3" s="208" t="s">
        <v>61</v>
      </c>
      <c r="B3" s="208"/>
      <c r="C3" s="208"/>
    </row>
    <row r="4" spans="1:3" ht="8.25" customHeight="1">
      <c r="A4" s="3"/>
      <c r="B4" s="3"/>
      <c r="C4" s="3"/>
    </row>
    <row r="5" spans="1:3">
      <c r="A5" s="4" t="s">
        <v>1</v>
      </c>
      <c r="B5" s="4" t="s">
        <v>2</v>
      </c>
      <c r="C5" s="5" t="s">
        <v>19</v>
      </c>
    </row>
    <row r="6" spans="1:3">
      <c r="A6" s="82" t="s">
        <v>71</v>
      </c>
      <c r="B6" s="82">
        <v>4</v>
      </c>
      <c r="C6" s="104">
        <f>SUM(B6*100)/430</f>
        <v>0.93023255813953487</v>
      </c>
    </row>
    <row r="7" spans="1:3">
      <c r="A7" s="83" t="s">
        <v>11</v>
      </c>
      <c r="B7" s="83">
        <v>49</v>
      </c>
      <c r="C7" s="106">
        <f t="shared" ref="C7:C11" si="0">SUM(B7*100)/430</f>
        <v>11.395348837209303</v>
      </c>
    </row>
    <row r="8" spans="1:3">
      <c r="A8" s="83" t="s">
        <v>12</v>
      </c>
      <c r="B8" s="83">
        <v>137</v>
      </c>
      <c r="C8" s="106">
        <f t="shared" si="0"/>
        <v>31.86046511627907</v>
      </c>
    </row>
    <row r="9" spans="1:3">
      <c r="A9" s="83" t="s">
        <v>13</v>
      </c>
      <c r="B9" s="83">
        <v>142</v>
      </c>
      <c r="C9" s="106">
        <f t="shared" si="0"/>
        <v>33.02325581395349</v>
      </c>
    </row>
    <row r="10" spans="1:3">
      <c r="A10" s="83" t="s">
        <v>14</v>
      </c>
      <c r="B10" s="83">
        <v>75</v>
      </c>
      <c r="C10" s="106">
        <f t="shared" si="0"/>
        <v>17.441860465116278</v>
      </c>
    </row>
    <row r="11" spans="1:3">
      <c r="A11" s="83" t="s">
        <v>15</v>
      </c>
      <c r="B11" s="83">
        <v>20</v>
      </c>
      <c r="C11" s="106">
        <f t="shared" si="0"/>
        <v>4.6511627906976747</v>
      </c>
    </row>
    <row r="12" spans="1:3">
      <c r="A12" s="84" t="s">
        <v>16</v>
      </c>
      <c r="B12" s="84">
        <v>3</v>
      </c>
      <c r="C12" s="108">
        <f>SUM(B12*100)/430</f>
        <v>0.69767441860465118</v>
      </c>
    </row>
    <row r="13" spans="1:3" ht="24.75" thickBot="1">
      <c r="A13" s="6" t="s">
        <v>5</v>
      </c>
      <c r="B13" s="7">
        <f>SUM(B6:B12)</f>
        <v>430</v>
      </c>
      <c r="C13" s="8">
        <f>SUM(C6:C12)</f>
        <v>100</v>
      </c>
    </row>
    <row r="14" spans="1:3" ht="9.75" customHeight="1" thickTop="1"/>
    <row r="15" spans="1:3">
      <c r="A15" s="9" t="s">
        <v>98</v>
      </c>
      <c r="B15" s="1" t="s">
        <v>152</v>
      </c>
    </row>
    <row r="16" spans="1:3">
      <c r="B16" s="1" t="s">
        <v>100</v>
      </c>
    </row>
    <row r="17" spans="1:3">
      <c r="B17" s="1" t="s">
        <v>153</v>
      </c>
    </row>
    <row r="19" spans="1:3" ht="30.75" customHeight="1">
      <c r="A19" s="210" t="s">
        <v>99</v>
      </c>
      <c r="B19" s="210"/>
      <c r="C19" s="210"/>
    </row>
  </sheetData>
  <mergeCells count="4">
    <mergeCell ref="A2:C2"/>
    <mergeCell ref="A3:C3"/>
    <mergeCell ref="A1:C1"/>
    <mergeCell ref="A19:C19"/>
  </mergeCells>
  <phoneticPr fontId="0" type="noConversion"/>
  <pageMargins left="0.78740157480314965" right="0.78740157480314965" top="0.78740157480314965" bottom="0.78740157480314965" header="0.19685039370078741" footer="0.39370078740157483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17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N10" sqref="N10"/>
    </sheetView>
  </sheetViews>
  <sheetFormatPr defaultRowHeight="24"/>
  <cols>
    <col min="1" max="16384" width="9.140625" style="14"/>
  </cols>
  <sheetData>
    <row r="1" spans="1:12" s="13" customFormat="1" ht="27.75">
      <c r="A1" s="215" t="s">
        <v>77</v>
      </c>
      <c r="B1" s="215"/>
      <c r="C1" s="215"/>
      <c r="D1" s="215"/>
      <c r="E1" s="215"/>
      <c r="F1" s="215"/>
      <c r="G1" s="215"/>
      <c r="H1" s="215"/>
      <c r="I1" s="215"/>
      <c r="J1" s="215"/>
      <c r="L1" s="35"/>
    </row>
    <row r="2" spans="1:12" s="13" customFormat="1" ht="27.75">
      <c r="A2" s="215" t="s">
        <v>136</v>
      </c>
      <c r="B2" s="215"/>
      <c r="C2" s="215"/>
      <c r="D2" s="215"/>
      <c r="E2" s="215"/>
      <c r="F2" s="215"/>
      <c r="G2" s="215"/>
      <c r="H2" s="215"/>
      <c r="I2" s="215"/>
      <c r="J2" s="215"/>
    </row>
    <row r="4" spans="1:12">
      <c r="K4" s="14">
        <v>2543</v>
      </c>
      <c r="L4" s="14">
        <v>192</v>
      </c>
    </row>
    <row r="5" spans="1:12">
      <c r="K5" s="14">
        <v>2544</v>
      </c>
      <c r="L5" s="14">
        <v>177</v>
      </c>
    </row>
    <row r="6" spans="1:12">
      <c r="K6" s="14">
        <v>2545</v>
      </c>
      <c r="L6" s="14">
        <v>270</v>
      </c>
    </row>
    <row r="7" spans="1:12">
      <c r="K7" s="14">
        <v>2546</v>
      </c>
      <c r="L7" s="14">
        <v>274</v>
      </c>
    </row>
    <row r="8" spans="1:12">
      <c r="K8" s="14">
        <v>2547</v>
      </c>
      <c r="L8" s="14">
        <v>231</v>
      </c>
    </row>
    <row r="9" spans="1:12">
      <c r="K9" s="14">
        <v>2548</v>
      </c>
      <c r="L9" s="14">
        <v>255</v>
      </c>
    </row>
    <row r="10" spans="1:12">
      <c r="K10" s="14">
        <v>2549</v>
      </c>
      <c r="L10" s="14">
        <v>288</v>
      </c>
    </row>
    <row r="11" spans="1:12">
      <c r="K11" s="14">
        <v>2550</v>
      </c>
      <c r="L11" s="14">
        <v>281</v>
      </c>
    </row>
    <row r="12" spans="1:12">
      <c r="K12" s="14">
        <v>2551</v>
      </c>
      <c r="L12" s="14">
        <v>295</v>
      </c>
    </row>
    <row r="13" spans="1:12">
      <c r="K13" s="14">
        <v>2552</v>
      </c>
      <c r="L13" s="14">
        <v>240</v>
      </c>
    </row>
    <row r="14" spans="1:12">
      <c r="K14" s="14">
        <v>2553</v>
      </c>
      <c r="L14" s="14">
        <v>299</v>
      </c>
    </row>
    <row r="15" spans="1:12">
      <c r="K15" s="14">
        <v>2554</v>
      </c>
      <c r="L15" s="14">
        <v>301</v>
      </c>
    </row>
    <row r="16" spans="1:12">
      <c r="K16" s="14">
        <v>2555</v>
      </c>
      <c r="L16" s="14">
        <v>303</v>
      </c>
    </row>
  </sheetData>
  <mergeCells count="2">
    <mergeCell ref="A1:J1"/>
    <mergeCell ref="A2:J2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26  สถิติโรคมะเร็ง  ปี พ.ศ. 2555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24"/>
  <sheetViews>
    <sheetView topLeftCell="A19" workbookViewId="0">
      <selection activeCell="D28" sqref="D28"/>
    </sheetView>
  </sheetViews>
  <sheetFormatPr defaultRowHeight="24"/>
  <cols>
    <col min="1" max="2" width="19" style="14" customWidth="1"/>
    <col min="3" max="3" width="53.5703125" style="14" customWidth="1"/>
    <col min="4" max="4" width="9.140625" style="14"/>
    <col min="5" max="5" width="6.85546875" style="14" customWidth="1"/>
    <col min="6" max="6" width="5.7109375" style="14" customWidth="1"/>
    <col min="7" max="7" width="8.85546875" style="14" customWidth="1"/>
    <col min="8" max="8" width="6.42578125" style="14" customWidth="1"/>
    <col min="9" max="16384" width="9.140625" style="14"/>
  </cols>
  <sheetData>
    <row r="1" spans="1:8" s="62" customFormat="1" ht="30.75">
      <c r="A1" s="223" t="s">
        <v>400</v>
      </c>
      <c r="B1" s="223"/>
      <c r="C1" s="223"/>
    </row>
    <row r="2" spans="1:8" ht="10.5" customHeight="1"/>
    <row r="3" spans="1:8" s="13" customFormat="1" ht="30.75" customHeight="1">
      <c r="A3" s="224" t="s">
        <v>401</v>
      </c>
      <c r="B3" s="224"/>
      <c r="C3" s="224"/>
      <c r="E3" s="35"/>
    </row>
    <row r="4" spans="1:8" ht="13.5" customHeight="1">
      <c r="A4" s="61"/>
      <c r="B4" s="61"/>
      <c r="C4" s="61"/>
    </row>
    <row r="5" spans="1:8">
      <c r="A5" s="11" t="s">
        <v>1</v>
      </c>
      <c r="B5" s="11" t="s">
        <v>2</v>
      </c>
      <c r="C5" s="11" t="s">
        <v>402</v>
      </c>
    </row>
    <row r="6" spans="1:8">
      <c r="A6" s="101" t="s">
        <v>10</v>
      </c>
      <c r="B6" s="101">
        <v>5</v>
      </c>
      <c r="C6" s="119">
        <f>B6*100/265</f>
        <v>1.8867924528301887</v>
      </c>
    </row>
    <row r="7" spans="1:8">
      <c r="A7" s="97" t="s">
        <v>11</v>
      </c>
      <c r="B7" s="97">
        <v>9</v>
      </c>
      <c r="C7" s="120">
        <f t="shared" ref="C7:C12" si="0">B7*100/265</f>
        <v>3.3962264150943398</v>
      </c>
      <c r="H7" s="45"/>
    </row>
    <row r="8" spans="1:8">
      <c r="A8" s="97" t="s">
        <v>12</v>
      </c>
      <c r="B8" s="97">
        <v>51</v>
      </c>
      <c r="C8" s="120">
        <f t="shared" si="0"/>
        <v>19.245283018867923</v>
      </c>
      <c r="H8" s="45"/>
    </row>
    <row r="9" spans="1:8">
      <c r="A9" s="97" t="s">
        <v>13</v>
      </c>
      <c r="B9" s="97">
        <v>79</v>
      </c>
      <c r="C9" s="120">
        <f t="shared" si="0"/>
        <v>29.811320754716981</v>
      </c>
      <c r="H9" s="45"/>
    </row>
    <row r="10" spans="1:8">
      <c r="A10" s="97" t="s">
        <v>14</v>
      </c>
      <c r="B10" s="97">
        <v>68</v>
      </c>
      <c r="C10" s="120">
        <f t="shared" si="0"/>
        <v>25.660377358490567</v>
      </c>
      <c r="H10" s="45"/>
    </row>
    <row r="11" spans="1:8">
      <c r="A11" s="97" t="s">
        <v>15</v>
      </c>
      <c r="B11" s="97">
        <v>44</v>
      </c>
      <c r="C11" s="120">
        <f t="shared" si="0"/>
        <v>16.60377358490566</v>
      </c>
      <c r="H11" s="45"/>
    </row>
    <row r="12" spans="1:8">
      <c r="A12" s="99" t="s">
        <v>16</v>
      </c>
      <c r="B12" s="99">
        <v>9</v>
      </c>
      <c r="C12" s="121">
        <f t="shared" si="0"/>
        <v>3.3962264150943398</v>
      </c>
      <c r="H12" s="45"/>
    </row>
    <row r="13" spans="1:8" ht="24.75" thickBot="1">
      <c r="A13" s="47" t="s">
        <v>5</v>
      </c>
      <c r="B13" s="47">
        <f>SUM(B6:B12)</f>
        <v>265</v>
      </c>
      <c r="C13" s="48">
        <f>SUM(C6:C12)</f>
        <v>100</v>
      </c>
      <c r="H13" s="45"/>
    </row>
    <row r="14" spans="1:8" ht="15" customHeight="1" thickTop="1">
      <c r="A14" s="40"/>
      <c r="B14" s="40"/>
      <c r="C14" s="46"/>
      <c r="H14" s="45"/>
    </row>
    <row r="15" spans="1:8">
      <c r="A15" s="63" t="s">
        <v>139</v>
      </c>
      <c r="B15" s="14" t="s">
        <v>138</v>
      </c>
      <c r="G15" s="45"/>
    </row>
    <row r="16" spans="1:8">
      <c r="B16" s="14" t="s">
        <v>404</v>
      </c>
      <c r="E16" s="45">
        <f>137*100/265</f>
        <v>51.698113207547166</v>
      </c>
      <c r="F16" s="45"/>
      <c r="G16" s="45"/>
    </row>
    <row r="17" spans="1:7">
      <c r="B17" s="14" t="s">
        <v>405</v>
      </c>
      <c r="E17" s="45">
        <f>128*100/265</f>
        <v>48.301886792452834</v>
      </c>
      <c r="F17" s="45"/>
    </row>
    <row r="18" spans="1:7">
      <c r="G18" s="45">
        <f>106*100/234</f>
        <v>45.299145299145302</v>
      </c>
    </row>
    <row r="19" spans="1:7" s="13" customFormat="1" ht="27.75">
      <c r="A19" s="215" t="s">
        <v>403</v>
      </c>
      <c r="B19" s="215"/>
      <c r="C19" s="215"/>
    </row>
    <row r="20" spans="1:7">
      <c r="F20" s="14" t="s">
        <v>87</v>
      </c>
      <c r="G20" s="45">
        <v>234</v>
      </c>
    </row>
    <row r="21" spans="1:7">
      <c r="F21" s="14" t="s">
        <v>88</v>
      </c>
      <c r="G21" s="14">
        <v>11.879652811069802</v>
      </c>
    </row>
    <row r="23" spans="1:7">
      <c r="G23" s="45"/>
    </row>
    <row r="24" spans="1:7">
      <c r="G24" s="45"/>
    </row>
  </sheetData>
  <mergeCells count="3">
    <mergeCell ref="A1:C1"/>
    <mergeCell ref="A3:C3"/>
    <mergeCell ref="A19:C19"/>
  </mergeCells>
  <phoneticPr fontId="0" type="noConversion"/>
  <pageMargins left="0.78740157480314965" right="0.78740157480314965" top="0.78740157480314965" bottom="0.35433070866141736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(Hospital  Based  Cancer  Registry)  หน้าที่  27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9"/>
  <sheetViews>
    <sheetView topLeftCell="A10" workbookViewId="0">
      <selection activeCell="L13" sqref="L13"/>
    </sheetView>
  </sheetViews>
  <sheetFormatPr defaultRowHeight="24"/>
  <cols>
    <col min="1" max="2" width="19.7109375" style="14" customWidth="1"/>
    <col min="3" max="3" width="50.7109375" style="14" customWidth="1"/>
    <col min="4" max="4" width="6.140625" style="14" customWidth="1"/>
    <col min="5" max="5" width="6.7109375" style="14" customWidth="1"/>
    <col min="6" max="6" width="5.85546875" style="14" customWidth="1"/>
    <col min="7" max="7" width="7.42578125" style="14" customWidth="1"/>
    <col min="8" max="8" width="6.85546875" style="14" customWidth="1"/>
    <col min="9" max="16384" width="9.140625" style="14"/>
  </cols>
  <sheetData>
    <row r="1" spans="1:10" s="13" customFormat="1" ht="27.75">
      <c r="A1" s="215" t="s">
        <v>406</v>
      </c>
      <c r="B1" s="215"/>
      <c r="C1" s="215"/>
      <c r="D1" s="52"/>
      <c r="E1" s="35"/>
    </row>
    <row r="2" spans="1:10" ht="10.5" customHeight="1"/>
    <row r="3" spans="1:10">
      <c r="A3" s="11" t="s">
        <v>25</v>
      </c>
      <c r="B3" s="11" t="s">
        <v>2</v>
      </c>
      <c r="C3" s="12" t="s">
        <v>402</v>
      </c>
    </row>
    <row r="4" spans="1:10">
      <c r="A4" s="101" t="s">
        <v>27</v>
      </c>
      <c r="B4" s="101">
        <v>1</v>
      </c>
      <c r="C4" s="119">
        <f>B4*100/265</f>
        <v>0.37735849056603776</v>
      </c>
    </row>
    <row r="5" spans="1:10">
      <c r="A5" s="97" t="s">
        <v>28</v>
      </c>
      <c r="B5" s="97">
        <v>27</v>
      </c>
      <c r="C5" s="120">
        <f t="shared" ref="C5:C8" si="0">B5*100/265</f>
        <v>10.188679245283019</v>
      </c>
      <c r="H5" s="34"/>
    </row>
    <row r="6" spans="1:10">
      <c r="A6" s="97" t="s">
        <v>29</v>
      </c>
      <c r="B6" s="97">
        <v>113</v>
      </c>
      <c r="C6" s="120">
        <f t="shared" si="0"/>
        <v>42.641509433962263</v>
      </c>
      <c r="H6" s="34"/>
    </row>
    <row r="7" spans="1:10">
      <c r="A7" s="97" t="s">
        <v>30</v>
      </c>
      <c r="B7" s="97">
        <v>114</v>
      </c>
      <c r="C7" s="120">
        <f t="shared" si="0"/>
        <v>43.018867924528301</v>
      </c>
      <c r="H7" s="34"/>
    </row>
    <row r="8" spans="1:10">
      <c r="A8" s="99" t="s">
        <v>31</v>
      </c>
      <c r="B8" s="99">
        <v>10</v>
      </c>
      <c r="C8" s="121">
        <f t="shared" si="0"/>
        <v>3.7735849056603774</v>
      </c>
      <c r="H8" s="34"/>
    </row>
    <row r="9" spans="1:10" ht="24.75" thickBot="1">
      <c r="A9" s="47" t="s">
        <v>5</v>
      </c>
      <c r="B9" s="64">
        <f>SUM(B4:B8)</f>
        <v>265</v>
      </c>
      <c r="C9" s="48">
        <f>SUM(C4:C8)</f>
        <v>99.999999999999986</v>
      </c>
      <c r="H9" s="34"/>
    </row>
    <row r="10" spans="1:10" ht="24.75" thickTop="1">
      <c r="A10" s="40"/>
      <c r="B10" s="40"/>
      <c r="C10" s="46"/>
      <c r="H10" s="34"/>
    </row>
    <row r="11" spans="1:10" s="13" customFormat="1" ht="27.75">
      <c r="A11" s="215" t="s">
        <v>407</v>
      </c>
      <c r="B11" s="215"/>
      <c r="C11" s="215"/>
      <c r="H11" s="60"/>
    </row>
    <row r="12" spans="1:10">
      <c r="F12" s="14">
        <v>1</v>
      </c>
      <c r="G12" s="14">
        <v>2</v>
      </c>
      <c r="H12" s="45">
        <v>0.85470085470085466</v>
      </c>
      <c r="I12" s="14">
        <v>0.85470085470085466</v>
      </c>
      <c r="J12" s="14">
        <v>0.85470085470085466</v>
      </c>
    </row>
    <row r="13" spans="1:10">
      <c r="A13" s="43"/>
      <c r="B13" s="43"/>
      <c r="C13" s="43"/>
      <c r="F13" s="14">
        <v>2</v>
      </c>
      <c r="G13" s="14">
        <v>36</v>
      </c>
      <c r="H13" s="34">
        <v>15.384615384615385</v>
      </c>
      <c r="I13" s="14">
        <v>15.384615384615385</v>
      </c>
      <c r="J13" s="14">
        <v>16.239316239316238</v>
      </c>
    </row>
    <row r="14" spans="1:10" ht="24" customHeight="1">
      <c r="F14" s="14">
        <v>3</v>
      </c>
      <c r="G14" s="14">
        <v>89</v>
      </c>
      <c r="H14" s="45">
        <v>38.034188034188034</v>
      </c>
      <c r="I14" s="14">
        <v>38.034188034188034</v>
      </c>
      <c r="J14" s="14">
        <v>54.273504273504273</v>
      </c>
    </row>
    <row r="15" spans="1:10">
      <c r="F15" s="14">
        <v>4</v>
      </c>
      <c r="G15" s="14">
        <v>91</v>
      </c>
      <c r="H15" s="34">
        <v>38.888888888888886</v>
      </c>
      <c r="I15" s="14">
        <v>38.888888888888886</v>
      </c>
      <c r="J15" s="14">
        <v>93.162393162393158</v>
      </c>
    </row>
    <row r="16" spans="1:10">
      <c r="F16" s="14">
        <v>5</v>
      </c>
      <c r="G16" s="14">
        <v>1</v>
      </c>
      <c r="H16" s="14">
        <v>0.42735042735042733</v>
      </c>
      <c r="I16" s="14">
        <v>0.42735042735042733</v>
      </c>
      <c r="J16" s="14">
        <v>93.589743589743591</v>
      </c>
    </row>
    <row r="17" spans="6:10">
      <c r="F17" s="14">
        <v>9</v>
      </c>
      <c r="G17" s="14">
        <v>15</v>
      </c>
      <c r="H17" s="14">
        <v>6.4102564102564106</v>
      </c>
      <c r="I17" s="14">
        <v>6.4102564102564106</v>
      </c>
      <c r="J17" s="14">
        <v>100</v>
      </c>
    </row>
    <row r="18" spans="6:10">
      <c r="F18" s="14" t="s">
        <v>65</v>
      </c>
      <c r="G18" s="14">
        <v>234</v>
      </c>
      <c r="H18" s="14">
        <v>100</v>
      </c>
      <c r="I18" s="14">
        <v>100</v>
      </c>
    </row>
    <row r="19" spans="6:10">
      <c r="G19" s="14">
        <v>234</v>
      </c>
      <c r="H19" s="14">
        <v>100</v>
      </c>
    </row>
  </sheetData>
  <mergeCells count="2">
    <mergeCell ref="A1:C1"/>
    <mergeCell ref="A11:C11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 28  สถิติโรคมะเร็ง  ปี  พ.ศ. 2555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41"/>
  <sheetViews>
    <sheetView topLeftCell="A16" workbookViewId="0">
      <selection activeCell="E22" sqref="E22"/>
    </sheetView>
  </sheetViews>
  <sheetFormatPr defaultRowHeight="24"/>
  <cols>
    <col min="1" max="1" width="44.5703125" style="1" customWidth="1"/>
    <col min="2" max="2" width="12.42578125" style="1" customWidth="1"/>
    <col min="3" max="3" width="36.140625" style="1" customWidth="1"/>
    <col min="4" max="4" width="9.140625" style="1"/>
    <col min="5" max="5" width="56" style="1" customWidth="1"/>
    <col min="6" max="16384" width="9.140625" style="1"/>
  </cols>
  <sheetData>
    <row r="1" spans="1:12" s="15" customFormat="1" ht="27.75">
      <c r="A1" s="208" t="s">
        <v>408</v>
      </c>
      <c r="B1" s="208"/>
      <c r="C1" s="208"/>
      <c r="E1" s="16"/>
      <c r="K1" s="65"/>
      <c r="L1" s="66"/>
    </row>
    <row r="2" spans="1:12" ht="9" customHeight="1">
      <c r="K2" s="67"/>
      <c r="L2" s="68"/>
    </row>
    <row r="3" spans="1:12">
      <c r="A3" s="5" t="s">
        <v>6</v>
      </c>
      <c r="B3" s="5" t="s">
        <v>17</v>
      </c>
      <c r="C3" s="5" t="s">
        <v>151</v>
      </c>
      <c r="E3" s="1" t="s">
        <v>147</v>
      </c>
      <c r="F3" s="1">
        <v>225</v>
      </c>
      <c r="H3" s="18">
        <f>F3*100/234</f>
        <v>96.15384615384616</v>
      </c>
      <c r="K3" s="67"/>
      <c r="L3" s="68"/>
    </row>
    <row r="4" spans="1:12">
      <c r="A4" s="69" t="s">
        <v>22</v>
      </c>
      <c r="B4" s="70" t="s">
        <v>23</v>
      </c>
      <c r="C4" s="70" t="s">
        <v>409</v>
      </c>
      <c r="E4" s="1" t="s">
        <v>148</v>
      </c>
      <c r="F4" s="1">
        <v>24</v>
      </c>
      <c r="H4" s="18">
        <f>F4*100/234</f>
        <v>10.256410256410257</v>
      </c>
      <c r="K4" s="71"/>
      <c r="L4" s="18"/>
    </row>
    <row r="5" spans="1:12">
      <c r="A5" s="109" t="s">
        <v>53</v>
      </c>
      <c r="B5" s="82">
        <v>24</v>
      </c>
      <c r="C5" s="104">
        <f>B5*100/265</f>
        <v>9.0566037735849054</v>
      </c>
      <c r="E5" s="1" t="s">
        <v>150</v>
      </c>
      <c r="F5" s="1">
        <v>3</v>
      </c>
      <c r="G5" s="71"/>
      <c r="H5" s="18">
        <f>F5*100/234</f>
        <v>1.2820512820512822</v>
      </c>
      <c r="I5" s="50"/>
      <c r="J5" s="51"/>
      <c r="K5" s="50"/>
      <c r="L5" s="50"/>
    </row>
    <row r="6" spans="1:12">
      <c r="A6" s="110" t="s">
        <v>140</v>
      </c>
      <c r="B6" s="83">
        <v>1</v>
      </c>
      <c r="C6" s="106">
        <f t="shared" ref="C6:C17" si="0">B6*100/265</f>
        <v>0.37735849056603776</v>
      </c>
      <c r="E6" s="1" t="s">
        <v>149</v>
      </c>
      <c r="F6" s="1">
        <v>13</v>
      </c>
      <c r="G6" s="71"/>
      <c r="H6" s="18">
        <f>F6*100/234</f>
        <v>5.5555555555555554</v>
      </c>
      <c r="I6" s="50"/>
      <c r="J6" s="51"/>
      <c r="K6" s="50"/>
      <c r="L6" s="50"/>
    </row>
    <row r="7" spans="1:12">
      <c r="A7" s="110" t="s">
        <v>41</v>
      </c>
      <c r="B7" s="83">
        <v>225</v>
      </c>
      <c r="C7" s="106">
        <f t="shared" si="0"/>
        <v>84.905660377358487</v>
      </c>
      <c r="F7" s="1">
        <f>SUM(F3:F6)</f>
        <v>265</v>
      </c>
      <c r="H7" s="50">
        <f>F7*100/234</f>
        <v>113.24786324786325</v>
      </c>
      <c r="I7" s="72"/>
      <c r="J7" s="50"/>
      <c r="K7" s="50"/>
      <c r="L7" s="51"/>
    </row>
    <row r="8" spans="1:12">
      <c r="A8" s="110" t="s">
        <v>42</v>
      </c>
      <c r="B8" s="83">
        <v>3</v>
      </c>
      <c r="C8" s="106">
        <f t="shared" si="0"/>
        <v>1.1320754716981132</v>
      </c>
      <c r="H8" s="73">
        <f>SUM(H3:H7)</f>
        <v>226.4957264957265</v>
      </c>
      <c r="I8" s="73"/>
      <c r="J8" s="50"/>
      <c r="K8" s="50"/>
      <c r="L8" s="50"/>
    </row>
    <row r="9" spans="1:12">
      <c r="A9" s="110" t="s">
        <v>141</v>
      </c>
      <c r="B9" s="122">
        <v>1</v>
      </c>
      <c r="C9" s="106">
        <f t="shared" si="0"/>
        <v>0.37735849056603776</v>
      </c>
      <c r="G9" s="18"/>
      <c r="H9" s="1" t="s">
        <v>92</v>
      </c>
    </row>
    <row r="10" spans="1:12">
      <c r="A10" s="110" t="s">
        <v>95</v>
      </c>
      <c r="B10" s="83">
        <v>1</v>
      </c>
      <c r="C10" s="106">
        <f t="shared" si="0"/>
        <v>0.37735849056603776</v>
      </c>
      <c r="G10" s="18"/>
    </row>
    <row r="11" spans="1:12">
      <c r="A11" s="110" t="s">
        <v>45</v>
      </c>
      <c r="B11" s="83">
        <v>2</v>
      </c>
      <c r="C11" s="106">
        <f t="shared" si="0"/>
        <v>0.75471698113207553</v>
      </c>
      <c r="G11" s="18"/>
    </row>
    <row r="12" spans="1:12">
      <c r="A12" s="110" t="s">
        <v>142</v>
      </c>
      <c r="B12" s="83">
        <v>1</v>
      </c>
      <c r="C12" s="106">
        <f t="shared" si="0"/>
        <v>0.37735849056603776</v>
      </c>
      <c r="G12" s="18"/>
    </row>
    <row r="13" spans="1:12">
      <c r="A13" s="110" t="s">
        <v>143</v>
      </c>
      <c r="B13" s="83">
        <v>2</v>
      </c>
      <c r="C13" s="106">
        <f t="shared" si="0"/>
        <v>0.75471698113207553</v>
      </c>
      <c r="G13" s="18"/>
    </row>
    <row r="14" spans="1:12">
      <c r="A14" s="110" t="s">
        <v>144</v>
      </c>
      <c r="B14" s="83">
        <v>2</v>
      </c>
      <c r="C14" s="106">
        <f t="shared" si="0"/>
        <v>0.75471698113207553</v>
      </c>
      <c r="G14" s="18"/>
    </row>
    <row r="15" spans="1:12">
      <c r="A15" s="110" t="s">
        <v>93</v>
      </c>
      <c r="B15" s="83">
        <v>1</v>
      </c>
      <c r="C15" s="106">
        <f t="shared" si="0"/>
        <v>0.37735849056603776</v>
      </c>
      <c r="G15" s="18"/>
      <c r="I15" s="1">
        <v>8010</v>
      </c>
      <c r="J15" s="1">
        <v>2</v>
      </c>
    </row>
    <row r="16" spans="1:12">
      <c r="A16" s="110" t="s">
        <v>145</v>
      </c>
      <c r="B16" s="83">
        <v>1</v>
      </c>
      <c r="C16" s="106">
        <f t="shared" si="0"/>
        <v>0.37735849056603776</v>
      </c>
      <c r="G16" s="18"/>
      <c r="I16" s="1">
        <v>8070</v>
      </c>
      <c r="J16" s="1">
        <v>1</v>
      </c>
    </row>
    <row r="17" spans="1:12">
      <c r="A17" s="111" t="s">
        <v>146</v>
      </c>
      <c r="B17" s="84">
        <v>1</v>
      </c>
      <c r="C17" s="108">
        <f t="shared" si="0"/>
        <v>0.37735849056603776</v>
      </c>
      <c r="G17" s="18"/>
      <c r="I17" s="1">
        <v>8140</v>
      </c>
      <c r="J17" s="1">
        <v>197</v>
      </c>
    </row>
    <row r="18" spans="1:12" ht="24.75" thickBot="1">
      <c r="A18" s="74" t="s">
        <v>5</v>
      </c>
      <c r="B18" s="75">
        <f>SUM(B5:B17)</f>
        <v>265</v>
      </c>
      <c r="C18" s="8">
        <f>SUM(C5:C17)</f>
        <v>100.00000000000001</v>
      </c>
      <c r="G18" s="18"/>
      <c r="I18" s="33">
        <v>8221</v>
      </c>
      <c r="J18" s="33">
        <v>1</v>
      </c>
      <c r="K18" s="41"/>
      <c r="L18" s="33"/>
    </row>
    <row r="19" spans="1:12" ht="25.5" customHeight="1" thickTop="1">
      <c r="I19" s="1">
        <v>8260</v>
      </c>
      <c r="J19" s="1">
        <v>1</v>
      </c>
    </row>
    <row r="20" spans="1:12" s="15" customFormat="1" ht="27.75">
      <c r="A20" s="208" t="s">
        <v>410</v>
      </c>
      <c r="B20" s="208"/>
      <c r="C20" s="208"/>
      <c r="E20" s="1"/>
      <c r="F20" s="1"/>
      <c r="G20" s="76"/>
      <c r="I20" s="15">
        <v>8490</v>
      </c>
      <c r="J20" s="77">
        <v>3</v>
      </c>
    </row>
    <row r="21" spans="1:12">
      <c r="G21" s="18"/>
      <c r="I21" s="49">
        <v>8936</v>
      </c>
      <c r="J21" s="1">
        <v>1</v>
      </c>
    </row>
    <row r="22" spans="1:12">
      <c r="I22" s="1">
        <v>9680</v>
      </c>
      <c r="J22" s="49">
        <v>3</v>
      </c>
    </row>
    <row r="23" spans="1:12">
      <c r="I23" s="1" t="s">
        <v>65</v>
      </c>
      <c r="J23" s="1">
        <v>234</v>
      </c>
    </row>
    <row r="24" spans="1:12">
      <c r="G24" s="18"/>
      <c r="H24" s="1" t="s">
        <v>65</v>
      </c>
      <c r="J24" s="1">
        <v>234</v>
      </c>
    </row>
    <row r="25" spans="1:12">
      <c r="G25" s="18"/>
    </row>
    <row r="26" spans="1:12">
      <c r="G26" s="18"/>
    </row>
    <row r="27" spans="1:12">
      <c r="G27" s="18"/>
    </row>
    <row r="28" spans="1:12">
      <c r="G28" s="18"/>
    </row>
    <row r="29" spans="1:12">
      <c r="G29" s="18"/>
    </row>
    <row r="30" spans="1:12">
      <c r="G30" s="18"/>
    </row>
    <row r="31" spans="1:12">
      <c r="G31" s="18"/>
    </row>
    <row r="32" spans="1:12">
      <c r="G32" s="18"/>
    </row>
    <row r="41" spans="5:5">
      <c r="E41" s="33"/>
    </row>
  </sheetData>
  <mergeCells count="2">
    <mergeCell ref="A1:C1"/>
    <mergeCell ref="A20:C20"/>
  </mergeCells>
  <phoneticPr fontId="0" type="noConversion"/>
  <pageMargins left="0.78740157480314965" right="0.78740157480314965" top="0.78740157480314965" bottom="0.35433070866141736" header="0.19685039370078741" footer="0.51181102362204722"/>
  <pageSetup paperSize="9" orientation="portrait" horizontalDpi="1200" verticalDpi="1200" r:id="rId1"/>
  <headerFooter alignWithMargins="0">
    <oddHeader>&amp;C
&amp;R&amp;"TH SarabunPSK,ธรรมดา"โรงพยาบาลมะเร็งอุบลราชธานี (Hospital  Based  Cancer  Registry)  หน้าที่  29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12"/>
  <sheetViews>
    <sheetView topLeftCell="A10" workbookViewId="0">
      <selection activeCell="I19" sqref="I19"/>
    </sheetView>
  </sheetViews>
  <sheetFormatPr defaultRowHeight="24"/>
  <cols>
    <col min="1" max="1" width="11.28515625" style="14" customWidth="1"/>
    <col min="2" max="3" width="33.85546875" style="14" customWidth="1"/>
    <col min="4" max="7" width="9.140625" style="14"/>
    <col min="8" max="10" width="9.140625" style="44"/>
    <col min="11" max="16384" width="9.140625" style="14"/>
  </cols>
  <sheetData>
    <row r="1" spans="1:18" s="13" customFormat="1" ht="27.75">
      <c r="A1" s="215" t="s">
        <v>411</v>
      </c>
      <c r="B1" s="215"/>
      <c r="C1" s="215"/>
      <c r="D1" s="215"/>
      <c r="E1" s="52"/>
      <c r="F1" s="52"/>
      <c r="G1" s="52"/>
      <c r="H1" s="95"/>
      <c r="I1" s="95"/>
      <c r="J1" s="95"/>
    </row>
    <row r="2" spans="1:18" ht="9.75" customHeight="1">
      <c r="D2" s="44"/>
      <c r="E2" s="44"/>
      <c r="F2" s="44"/>
    </row>
    <row r="3" spans="1:18">
      <c r="B3" s="91" t="s">
        <v>37</v>
      </c>
      <c r="C3" s="11" t="s">
        <v>2</v>
      </c>
      <c r="D3" s="92"/>
      <c r="E3" s="92"/>
      <c r="F3" s="92"/>
      <c r="H3" s="92"/>
      <c r="I3" s="92"/>
      <c r="K3" s="219"/>
      <c r="L3" s="219"/>
      <c r="M3" s="219"/>
      <c r="N3" s="219"/>
      <c r="O3" s="219"/>
      <c r="P3" s="221"/>
      <c r="Q3" s="221"/>
      <c r="R3" s="221"/>
    </row>
    <row r="4" spans="1:18">
      <c r="B4" s="100" t="s">
        <v>38</v>
      </c>
      <c r="C4" s="101">
        <v>169</v>
      </c>
      <c r="D4" s="59"/>
      <c r="E4" s="59"/>
      <c r="F4" s="59"/>
      <c r="H4" s="59"/>
      <c r="I4" s="59"/>
    </row>
    <row r="5" spans="1:18">
      <c r="B5" s="96" t="s">
        <v>34</v>
      </c>
      <c r="C5" s="97">
        <v>145</v>
      </c>
      <c r="D5" s="59"/>
      <c r="E5" s="59"/>
      <c r="F5" s="59"/>
      <c r="H5" s="59"/>
      <c r="I5" s="59"/>
      <c r="K5" s="93"/>
    </row>
    <row r="6" spans="1:18">
      <c r="B6" s="96" t="s">
        <v>35</v>
      </c>
      <c r="C6" s="97">
        <v>17</v>
      </c>
      <c r="D6" s="59"/>
      <c r="E6" s="59"/>
      <c r="F6" s="59"/>
      <c r="H6" s="59"/>
      <c r="I6" s="59"/>
    </row>
    <row r="7" spans="1:18">
      <c r="B7" s="98" t="s">
        <v>40</v>
      </c>
      <c r="C7" s="99">
        <v>1</v>
      </c>
      <c r="D7" s="59"/>
      <c r="E7" s="59"/>
      <c r="F7" s="59"/>
      <c r="H7" s="59"/>
      <c r="I7" s="59"/>
    </row>
    <row r="8" spans="1:18">
      <c r="B8" s="221"/>
      <c r="C8" s="221"/>
      <c r="D8" s="221"/>
      <c r="E8" s="221"/>
      <c r="F8" s="221"/>
      <c r="G8" s="221"/>
      <c r="H8" s="221"/>
      <c r="I8" s="221"/>
    </row>
    <row r="9" spans="1:18">
      <c r="A9" s="94" t="s">
        <v>39</v>
      </c>
      <c r="B9" s="14" t="s">
        <v>112</v>
      </c>
    </row>
    <row r="10" spans="1:18">
      <c r="B10" s="14" t="s">
        <v>113</v>
      </c>
    </row>
    <row r="12" spans="1:18" ht="27.75">
      <c r="A12" s="215" t="s">
        <v>412</v>
      </c>
      <c r="B12" s="215"/>
      <c r="C12" s="215"/>
      <c r="D12" s="215"/>
    </row>
  </sheetData>
  <mergeCells count="6">
    <mergeCell ref="A12:D12"/>
    <mergeCell ref="A1:D1"/>
    <mergeCell ref="P3:R3"/>
    <mergeCell ref="B8:F8"/>
    <mergeCell ref="G8:I8"/>
    <mergeCell ref="K3:O3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30  สถิติโรคมะเร็ง  ปี พ.ศ. 2555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N5" sqref="N5"/>
    </sheetView>
  </sheetViews>
  <sheetFormatPr defaultRowHeight="24"/>
  <cols>
    <col min="1" max="16384" width="9.140625" style="14"/>
  </cols>
  <sheetData>
    <row r="1" spans="1:12" s="123" customFormat="1" ht="27.75">
      <c r="A1" s="215" t="s">
        <v>413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2" s="123" customFormat="1" ht="27.75">
      <c r="A2" s="215" t="s">
        <v>115</v>
      </c>
      <c r="B2" s="215"/>
      <c r="C2" s="215"/>
      <c r="D2" s="215"/>
      <c r="E2" s="215"/>
      <c r="F2" s="215"/>
      <c r="G2" s="215"/>
      <c r="H2" s="215"/>
      <c r="I2" s="215"/>
      <c r="J2" s="215"/>
    </row>
    <row r="6" spans="1:12">
      <c r="K6" s="14">
        <v>2543</v>
      </c>
      <c r="L6" s="14">
        <v>59</v>
      </c>
    </row>
    <row r="7" spans="1:12">
      <c r="K7" s="14">
        <v>2544</v>
      </c>
      <c r="L7" s="14">
        <v>48</v>
      </c>
    </row>
    <row r="8" spans="1:12">
      <c r="K8" s="14">
        <v>2545</v>
      </c>
      <c r="L8" s="14">
        <v>81</v>
      </c>
    </row>
    <row r="9" spans="1:12">
      <c r="K9" s="14">
        <v>2546</v>
      </c>
      <c r="L9" s="14">
        <v>97</v>
      </c>
    </row>
    <row r="10" spans="1:12">
      <c r="K10" s="14">
        <v>2547</v>
      </c>
      <c r="L10" s="14">
        <v>78</v>
      </c>
    </row>
    <row r="11" spans="1:12">
      <c r="K11" s="14">
        <v>2548</v>
      </c>
      <c r="L11" s="14">
        <v>137</v>
      </c>
    </row>
    <row r="12" spans="1:12">
      <c r="K12" s="14">
        <v>2549</v>
      </c>
      <c r="L12" s="14">
        <v>119</v>
      </c>
    </row>
    <row r="13" spans="1:12">
      <c r="K13" s="14">
        <v>2550</v>
      </c>
      <c r="L13" s="14">
        <v>143</v>
      </c>
    </row>
    <row r="14" spans="1:12">
      <c r="K14" s="14">
        <v>2551</v>
      </c>
      <c r="L14" s="14">
        <v>151</v>
      </c>
    </row>
    <row r="15" spans="1:12">
      <c r="K15" s="14">
        <v>2552</v>
      </c>
      <c r="L15" s="14">
        <v>161</v>
      </c>
    </row>
    <row r="16" spans="1:12">
      <c r="K16" s="14">
        <v>2553</v>
      </c>
      <c r="L16" s="14">
        <v>217</v>
      </c>
    </row>
    <row r="17" spans="11:12">
      <c r="K17" s="14">
        <v>2554</v>
      </c>
      <c r="L17" s="14">
        <v>234</v>
      </c>
    </row>
    <row r="18" spans="11:12">
      <c r="K18" s="14">
        <v>2555</v>
      </c>
      <c r="L18" s="14">
        <v>265</v>
      </c>
    </row>
  </sheetData>
  <mergeCells count="2">
    <mergeCell ref="A1:J1"/>
    <mergeCell ref="A2:J2"/>
  </mergeCells>
  <phoneticPr fontId="0" type="noConversion"/>
  <pageMargins left="0.78740157480314965" right="0.78740157480314965" top="0.78740157480314965" bottom="0.59055118110236227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31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28"/>
  <sheetViews>
    <sheetView topLeftCell="A19" zoomScale="110" zoomScaleNormal="110" workbookViewId="0">
      <selection activeCell="E27" sqref="E27"/>
    </sheetView>
  </sheetViews>
  <sheetFormatPr defaultRowHeight="24"/>
  <cols>
    <col min="1" max="2" width="16.5703125" style="1" customWidth="1"/>
    <col min="3" max="3" width="58.42578125" style="1" customWidth="1"/>
    <col min="4" max="4" width="11.7109375" style="1" customWidth="1"/>
    <col min="5" max="16384" width="9.140625" style="1"/>
  </cols>
  <sheetData>
    <row r="1" spans="1:10" s="36" customFormat="1" ht="30.75">
      <c r="A1" s="217" t="s">
        <v>0</v>
      </c>
      <c r="B1" s="217"/>
      <c r="C1" s="217"/>
    </row>
    <row r="2" spans="1:10" ht="7.5" customHeight="1"/>
    <row r="3" spans="1:10" s="15" customFormat="1" ht="27.75">
      <c r="A3" s="208" t="s">
        <v>394</v>
      </c>
      <c r="B3" s="208"/>
      <c r="C3" s="208"/>
    </row>
    <row r="4" spans="1:10" ht="9.75" customHeight="1"/>
    <row r="5" spans="1:10">
      <c r="A5" s="130" t="s">
        <v>1</v>
      </c>
      <c r="B5" s="4" t="s">
        <v>2</v>
      </c>
      <c r="C5" s="4" t="s">
        <v>3</v>
      </c>
    </row>
    <row r="6" spans="1:10">
      <c r="A6" s="82" t="s">
        <v>71</v>
      </c>
      <c r="B6" s="82">
        <v>1</v>
      </c>
      <c r="C6" s="104">
        <f t="shared" ref="C6:C12" si="0">B6*100/$B$13</f>
        <v>0.39840637450199201</v>
      </c>
    </row>
    <row r="7" spans="1:10">
      <c r="A7" s="83" t="s">
        <v>11</v>
      </c>
      <c r="B7" s="83">
        <v>11</v>
      </c>
      <c r="C7" s="106">
        <f t="shared" si="0"/>
        <v>4.382470119521912</v>
      </c>
      <c r="J7" s="18"/>
    </row>
    <row r="8" spans="1:10">
      <c r="A8" s="83" t="s">
        <v>12</v>
      </c>
      <c r="B8" s="83">
        <v>32</v>
      </c>
      <c r="C8" s="106">
        <f t="shared" si="0"/>
        <v>12.749003984063744</v>
      </c>
      <c r="J8" s="18"/>
    </row>
    <row r="9" spans="1:10">
      <c r="A9" s="83" t="s">
        <v>13</v>
      </c>
      <c r="B9" s="83">
        <v>69</v>
      </c>
      <c r="C9" s="106">
        <f t="shared" si="0"/>
        <v>27.490039840637451</v>
      </c>
      <c r="J9" s="18"/>
    </row>
    <row r="10" spans="1:10">
      <c r="A10" s="83" t="s">
        <v>14</v>
      </c>
      <c r="B10" s="83">
        <v>93</v>
      </c>
      <c r="C10" s="106">
        <f t="shared" si="0"/>
        <v>37.051792828685258</v>
      </c>
      <c r="J10" s="18"/>
    </row>
    <row r="11" spans="1:10">
      <c r="A11" s="83" t="s">
        <v>15</v>
      </c>
      <c r="B11" s="83">
        <v>39</v>
      </c>
      <c r="C11" s="106">
        <f t="shared" si="0"/>
        <v>15.53784860557769</v>
      </c>
      <c r="H11" s="10"/>
      <c r="J11" s="18"/>
    </row>
    <row r="12" spans="1:10">
      <c r="A12" s="84" t="s">
        <v>16</v>
      </c>
      <c r="B12" s="84">
        <v>6</v>
      </c>
      <c r="C12" s="108">
        <f t="shared" si="0"/>
        <v>2.3904382470119523</v>
      </c>
      <c r="H12" s="10"/>
      <c r="J12" s="18"/>
    </row>
    <row r="13" spans="1:10" ht="24.75" thickBot="1">
      <c r="A13" s="6" t="s">
        <v>5</v>
      </c>
      <c r="B13" s="7">
        <f>SUM(B6:B12)</f>
        <v>251</v>
      </c>
      <c r="C13" s="8">
        <f>SUM(C6:C12)</f>
        <v>100</v>
      </c>
      <c r="J13" s="18"/>
    </row>
    <row r="14" spans="1:10" ht="24.75" thickTop="1">
      <c r="J14" s="18"/>
    </row>
    <row r="15" spans="1:10">
      <c r="A15" s="9" t="s">
        <v>158</v>
      </c>
      <c r="B15" s="1" t="s">
        <v>159</v>
      </c>
    </row>
    <row r="16" spans="1:10">
      <c r="B16" s="1" t="s">
        <v>160</v>
      </c>
      <c r="F16" s="1" t="s">
        <v>90</v>
      </c>
      <c r="G16" s="10">
        <f>163*100/265</f>
        <v>61.509433962264154</v>
      </c>
    </row>
    <row r="17" spans="1:10">
      <c r="B17" s="1" t="s">
        <v>161</v>
      </c>
      <c r="F17" s="1" t="s">
        <v>91</v>
      </c>
      <c r="G17" s="10">
        <f>102*100/265</f>
        <v>38.490566037735846</v>
      </c>
    </row>
    <row r="19" spans="1:10" ht="27.75">
      <c r="A19" s="208" t="s">
        <v>162</v>
      </c>
      <c r="B19" s="208"/>
      <c r="C19" s="208"/>
      <c r="F19" s="10"/>
      <c r="G19" s="10"/>
    </row>
    <row r="20" spans="1:10">
      <c r="H20" s="10"/>
      <c r="J20" s="10"/>
    </row>
    <row r="21" spans="1:10">
      <c r="J21" s="10"/>
    </row>
    <row r="22" spans="1:10">
      <c r="J22" s="10"/>
    </row>
    <row r="23" spans="1:10">
      <c r="F23" s="1" t="s">
        <v>65</v>
      </c>
      <c r="G23" s="1" t="s">
        <v>86</v>
      </c>
      <c r="H23" s="1">
        <v>60.818867924528298</v>
      </c>
      <c r="J23" s="10"/>
    </row>
    <row r="24" spans="1:10">
      <c r="G24" s="1" t="s">
        <v>87</v>
      </c>
      <c r="H24" s="1">
        <v>265</v>
      </c>
      <c r="J24" s="10"/>
    </row>
    <row r="25" spans="1:10">
      <c r="G25" s="1" t="s">
        <v>88</v>
      </c>
      <c r="H25" s="1">
        <v>10.573212589895578</v>
      </c>
      <c r="J25" s="10"/>
    </row>
    <row r="26" spans="1:10">
      <c r="J26" s="10"/>
    </row>
    <row r="27" spans="1:10">
      <c r="J27" s="10"/>
    </row>
    <row r="28" spans="1:10">
      <c r="J28" s="10"/>
    </row>
  </sheetData>
  <mergeCells count="3">
    <mergeCell ref="A3:C3"/>
    <mergeCell ref="A1:C1"/>
    <mergeCell ref="A19:C19"/>
  </mergeCells>
  <phoneticPr fontId="0" type="noConversion"/>
  <pageMargins left="0.78740157480314965" right="0.78740157480314965" top="0.78740157480314965" bottom="0.39370078740157483" header="0.19685039370078741" footer="0.39370078740157483"/>
  <pageSetup paperSize="9" orientation="portrait" horizontalDpi="1200" verticalDpi="1200" r:id="rId1"/>
  <headerFooter alignWithMargins="0">
    <oddHeader>&amp;L&amp;"TH SarabunPSK,ธรรมดา"หน้าที่ 32  สถิติโรคมะเร็ง  ปี พ.ศ. 2555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12"/>
  <sheetViews>
    <sheetView topLeftCell="A10" zoomScale="110" zoomScaleNormal="110" workbookViewId="0">
      <selection activeCell="E7" sqref="E7"/>
    </sheetView>
  </sheetViews>
  <sheetFormatPr defaultRowHeight="24"/>
  <cols>
    <col min="1" max="2" width="20.5703125" style="14" customWidth="1"/>
    <col min="3" max="3" width="49.42578125" style="14" customWidth="1"/>
    <col min="4" max="16384" width="9.140625" style="14"/>
  </cols>
  <sheetData>
    <row r="1" spans="1:11" s="13" customFormat="1" ht="27.75">
      <c r="A1" s="215" t="s">
        <v>137</v>
      </c>
      <c r="B1" s="215"/>
      <c r="C1" s="215"/>
      <c r="E1" s="35"/>
    </row>
    <row r="2" spans="1:11" ht="9" customHeight="1"/>
    <row r="3" spans="1:11">
      <c r="A3" s="11" t="s">
        <v>25</v>
      </c>
      <c r="B3" s="12" t="s">
        <v>2</v>
      </c>
      <c r="C3" s="11" t="s">
        <v>163</v>
      </c>
      <c r="F3" s="14" t="s">
        <v>89</v>
      </c>
    </row>
    <row r="4" spans="1:11">
      <c r="A4" s="133" t="s">
        <v>27</v>
      </c>
      <c r="B4" s="133">
        <v>1</v>
      </c>
      <c r="C4" s="119">
        <f>B4*100/251</f>
        <v>0.39840637450199201</v>
      </c>
      <c r="F4" s="14" t="s">
        <v>64</v>
      </c>
      <c r="G4" s="14">
        <v>1</v>
      </c>
      <c r="H4" s="14">
        <v>1</v>
      </c>
      <c r="I4" s="14">
        <v>0.37735849056603776</v>
      </c>
      <c r="J4" s="14">
        <v>0.37735849056603776</v>
      </c>
      <c r="K4" s="14">
        <v>0.37735849056603776</v>
      </c>
    </row>
    <row r="5" spans="1:11">
      <c r="A5" s="102" t="s">
        <v>28</v>
      </c>
      <c r="B5" s="97">
        <v>3</v>
      </c>
      <c r="C5" s="120">
        <f t="shared" ref="C5:C8" si="0">B5*100/251</f>
        <v>1.1952191235059761</v>
      </c>
      <c r="G5" s="14">
        <v>2</v>
      </c>
      <c r="H5" s="14">
        <v>1</v>
      </c>
      <c r="I5" s="34">
        <v>0.37735849056603776</v>
      </c>
      <c r="J5" s="14">
        <v>0.37735849056603776</v>
      </c>
      <c r="K5" s="14">
        <v>0.75471698113207553</v>
      </c>
    </row>
    <row r="6" spans="1:11">
      <c r="A6" s="102" t="s">
        <v>29</v>
      </c>
      <c r="B6" s="97">
        <v>3</v>
      </c>
      <c r="C6" s="120">
        <f t="shared" si="0"/>
        <v>1.1952191235059761</v>
      </c>
      <c r="G6" s="14">
        <v>3</v>
      </c>
      <c r="H6" s="14">
        <v>3</v>
      </c>
      <c r="I6" s="34">
        <v>1.1320754716981132</v>
      </c>
      <c r="J6" s="14">
        <v>1.1320754716981132</v>
      </c>
      <c r="K6" s="14">
        <v>1.8867924528301887</v>
      </c>
    </row>
    <row r="7" spans="1:11">
      <c r="A7" s="102" t="s">
        <v>30</v>
      </c>
      <c r="B7" s="97">
        <v>68</v>
      </c>
      <c r="C7" s="120">
        <f t="shared" si="0"/>
        <v>27.091633466135459</v>
      </c>
      <c r="G7" s="14">
        <v>4</v>
      </c>
      <c r="H7" s="14">
        <v>66</v>
      </c>
      <c r="I7" s="34">
        <v>24.90566037735849</v>
      </c>
      <c r="J7" s="14">
        <v>24.90566037735849</v>
      </c>
      <c r="K7" s="14">
        <v>26.79245283018868</v>
      </c>
    </row>
    <row r="8" spans="1:11">
      <c r="A8" s="134" t="s">
        <v>32</v>
      </c>
      <c r="B8" s="99">
        <v>176</v>
      </c>
      <c r="C8" s="121">
        <f t="shared" si="0"/>
        <v>70.119521912350592</v>
      </c>
      <c r="G8" s="14">
        <v>9</v>
      </c>
      <c r="H8" s="14">
        <v>194</v>
      </c>
      <c r="I8" s="34">
        <v>73.20754716981132</v>
      </c>
      <c r="J8" s="14">
        <v>73.20754716981132</v>
      </c>
      <c r="K8" s="14">
        <v>100</v>
      </c>
    </row>
    <row r="9" spans="1:11" ht="24.75" thickBot="1">
      <c r="A9" s="135" t="s">
        <v>5</v>
      </c>
      <c r="B9" s="47">
        <f>SUM(B4:B8)</f>
        <v>251</v>
      </c>
      <c r="C9" s="48">
        <f>SUM(C5:C8)</f>
        <v>99.601593625497998</v>
      </c>
      <c r="G9" s="14" t="s">
        <v>65</v>
      </c>
      <c r="H9" s="14">
        <v>265</v>
      </c>
      <c r="I9" s="34">
        <v>100</v>
      </c>
      <c r="J9" s="14">
        <v>100</v>
      </c>
    </row>
    <row r="10" spans="1:11" ht="24.75" thickTop="1">
      <c r="A10" s="81"/>
      <c r="B10" s="81"/>
      <c r="C10" s="81"/>
      <c r="F10" s="14" t="s">
        <v>65</v>
      </c>
      <c r="H10" s="14">
        <v>265</v>
      </c>
      <c r="I10" s="14">
        <v>100</v>
      </c>
    </row>
    <row r="11" spans="1:11" ht="27.75">
      <c r="A11" s="225" t="s">
        <v>164</v>
      </c>
      <c r="B11" s="225"/>
      <c r="C11" s="225"/>
    </row>
    <row r="12" spans="1:11">
      <c r="A12" s="81"/>
      <c r="B12" s="81"/>
      <c r="C12" s="81"/>
    </row>
  </sheetData>
  <mergeCells count="2">
    <mergeCell ref="A1:C1"/>
    <mergeCell ref="A11:C11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  33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16"/>
  <sheetViews>
    <sheetView topLeftCell="A13" zoomScale="110" zoomScaleNormal="110" workbookViewId="0">
      <selection activeCell="C5" sqref="C5"/>
    </sheetView>
  </sheetViews>
  <sheetFormatPr defaultColWidth="9" defaultRowHeight="24"/>
  <cols>
    <col min="1" max="1" width="37.42578125" style="1" customWidth="1"/>
    <col min="2" max="2" width="11.85546875" style="1" customWidth="1"/>
    <col min="3" max="3" width="43.7109375" style="1" customWidth="1"/>
    <col min="4" max="5" width="9" style="1" customWidth="1"/>
    <col min="6" max="6" width="48.42578125" style="1" customWidth="1"/>
    <col min="7" max="7" width="9.5703125" style="1" customWidth="1"/>
    <col min="8" max="16384" width="9" style="1"/>
  </cols>
  <sheetData>
    <row r="1" spans="1:14" ht="27.75">
      <c r="A1" s="208" t="s">
        <v>165</v>
      </c>
      <c r="B1" s="208"/>
      <c r="C1" s="208"/>
      <c r="F1" s="132"/>
    </row>
    <row r="2" spans="1:14" ht="9.75" customHeight="1"/>
    <row r="3" spans="1:14">
      <c r="A3" s="5" t="s">
        <v>118</v>
      </c>
      <c r="B3" s="5" t="s">
        <v>2</v>
      </c>
      <c r="C3" s="5" t="s">
        <v>167</v>
      </c>
      <c r="F3" s="1" t="s">
        <v>168</v>
      </c>
      <c r="G3" s="78">
        <v>226</v>
      </c>
    </row>
    <row r="4" spans="1:14">
      <c r="A4" s="109" t="s">
        <v>53</v>
      </c>
      <c r="B4" s="82">
        <v>226</v>
      </c>
      <c r="C4" s="104">
        <f t="shared" ref="C4:C9" si="0">B4*100/$B$10</f>
        <v>90.039840637450197</v>
      </c>
      <c r="F4" s="1" t="s">
        <v>169</v>
      </c>
      <c r="G4" s="131">
        <v>15</v>
      </c>
      <c r="H4" s="18">
        <f>G4*100/265</f>
        <v>5.6603773584905657</v>
      </c>
      <c r="I4" s="1">
        <v>8000</v>
      </c>
      <c r="J4" s="1">
        <v>238</v>
      </c>
      <c r="L4" s="78"/>
      <c r="N4" s="78"/>
    </row>
    <row r="5" spans="1:14">
      <c r="A5" s="110" t="s">
        <v>55</v>
      </c>
      <c r="B5" s="83">
        <v>1</v>
      </c>
      <c r="C5" s="106">
        <f t="shared" si="0"/>
        <v>0.39840637450199201</v>
      </c>
      <c r="F5" s="17" t="s">
        <v>170</v>
      </c>
      <c r="G5" s="131">
        <v>7</v>
      </c>
      <c r="H5" s="18">
        <f>G5*100/265</f>
        <v>2.641509433962264</v>
      </c>
      <c r="I5" s="1">
        <v>8140</v>
      </c>
      <c r="J5" s="1">
        <v>16</v>
      </c>
      <c r="L5" s="78"/>
      <c r="N5" s="78"/>
    </row>
    <row r="6" spans="1:14">
      <c r="A6" s="110" t="s">
        <v>41</v>
      </c>
      <c r="B6" s="83">
        <v>15</v>
      </c>
      <c r="C6" s="106">
        <f t="shared" si="0"/>
        <v>5.9760956175298805</v>
      </c>
      <c r="F6" s="17" t="s">
        <v>171</v>
      </c>
      <c r="G6" s="131">
        <v>1</v>
      </c>
      <c r="H6" s="18">
        <f>G7*100/265</f>
        <v>0.37735849056603776</v>
      </c>
      <c r="I6" s="1">
        <v>8160</v>
      </c>
      <c r="J6" s="1">
        <v>8</v>
      </c>
      <c r="L6" s="78"/>
      <c r="N6" s="78"/>
    </row>
    <row r="7" spans="1:14">
      <c r="A7" s="110" t="s">
        <v>54</v>
      </c>
      <c r="B7" s="83">
        <v>7</v>
      </c>
      <c r="C7" s="106">
        <f t="shared" si="0"/>
        <v>2.7888446215139444</v>
      </c>
      <c r="F7" s="17" t="s">
        <v>172</v>
      </c>
      <c r="G7" s="131">
        <v>1</v>
      </c>
      <c r="H7" s="18">
        <f>G8*100/265</f>
        <v>0.37735849056603776</v>
      </c>
      <c r="I7" s="1">
        <v>8170</v>
      </c>
      <c r="J7" s="1">
        <v>2</v>
      </c>
      <c r="L7" s="78"/>
      <c r="N7" s="78"/>
    </row>
    <row r="8" spans="1:14">
      <c r="A8" s="110" t="s">
        <v>80</v>
      </c>
      <c r="B8" s="83">
        <v>1</v>
      </c>
      <c r="C8" s="106">
        <f t="shared" si="0"/>
        <v>0.39840637450199201</v>
      </c>
      <c r="F8" s="137" t="s">
        <v>173</v>
      </c>
      <c r="G8" s="138">
        <v>1</v>
      </c>
      <c r="H8" s="18">
        <f>SUM(H4:H7)</f>
        <v>9.0566037735849072</v>
      </c>
      <c r="I8" s="1">
        <v>8010</v>
      </c>
      <c r="J8" s="1">
        <v>1</v>
      </c>
      <c r="L8" s="78"/>
      <c r="N8" s="78"/>
    </row>
    <row r="9" spans="1:14">
      <c r="A9" s="111" t="s">
        <v>42</v>
      </c>
      <c r="B9" s="84">
        <v>1</v>
      </c>
      <c r="C9" s="108">
        <f t="shared" si="0"/>
        <v>0.39840637450199201</v>
      </c>
      <c r="G9" s="20"/>
      <c r="H9" s="18"/>
      <c r="L9" s="78"/>
      <c r="N9" s="78"/>
    </row>
    <row r="10" spans="1:14" ht="24.75" thickBot="1">
      <c r="A10" s="7" t="s">
        <v>7</v>
      </c>
      <c r="B10" s="7">
        <f>SUM(B4:B9)</f>
        <v>251</v>
      </c>
      <c r="C10" s="8">
        <f>SUM(C4:C9)</f>
        <v>99.999999999999986</v>
      </c>
      <c r="G10" s="20"/>
      <c r="I10" s="1" t="s">
        <v>65</v>
      </c>
      <c r="L10" s="78"/>
      <c r="N10" s="78"/>
    </row>
    <row r="11" spans="1:14" ht="24.75" thickTop="1">
      <c r="A11" s="41"/>
      <c r="B11" s="41"/>
      <c r="C11" s="42"/>
      <c r="G11" s="20"/>
      <c r="L11" s="78"/>
      <c r="N11" s="78"/>
    </row>
    <row r="12" spans="1:14">
      <c r="A12" s="41"/>
      <c r="B12" s="41"/>
      <c r="C12" s="42"/>
      <c r="E12" s="79"/>
      <c r="F12" s="139"/>
      <c r="G12" s="131"/>
      <c r="J12" s="79"/>
      <c r="K12" s="79"/>
      <c r="L12" s="80"/>
      <c r="M12" s="79"/>
      <c r="N12" s="78"/>
    </row>
    <row r="13" spans="1:14" ht="27.75">
      <c r="A13" s="208" t="s">
        <v>166</v>
      </c>
      <c r="B13" s="208"/>
      <c r="C13" s="208"/>
      <c r="E13" s="79"/>
      <c r="F13" s="17"/>
    </row>
    <row r="14" spans="1:14" ht="21.75" customHeight="1">
      <c r="G14" s="18"/>
      <c r="H14" s="10"/>
      <c r="I14" s="79"/>
      <c r="J14" s="80"/>
      <c r="K14" s="80"/>
    </row>
    <row r="15" spans="1:14">
      <c r="G15" s="18"/>
      <c r="H15" s="10"/>
    </row>
    <row r="16" spans="1:14">
      <c r="H16" s="10"/>
    </row>
  </sheetData>
  <mergeCells count="2">
    <mergeCell ref="A1:C1"/>
    <mergeCell ref="A13:C13"/>
  </mergeCells>
  <phoneticPr fontId="0" type="noConversion"/>
  <printOptions horizontalCentered="1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34  สถิติโรคมะเร็ง  ปี  พ.ศ. 2555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R11"/>
  <sheetViews>
    <sheetView topLeftCell="A10" zoomScale="110" zoomScaleNormal="110" workbookViewId="0">
      <selection activeCell="E25" sqref="E25:E26"/>
    </sheetView>
  </sheetViews>
  <sheetFormatPr defaultRowHeight="24"/>
  <cols>
    <col min="1" max="1" width="11.28515625" style="14" customWidth="1"/>
    <col min="2" max="3" width="32.5703125" style="14" customWidth="1"/>
    <col min="4" max="4" width="12.140625" style="14" customWidth="1"/>
    <col min="5" max="16384" width="9.140625" style="14"/>
  </cols>
  <sheetData>
    <row r="1" spans="1:18" ht="27.75">
      <c r="A1" s="215" t="s">
        <v>174</v>
      </c>
      <c r="B1" s="215"/>
      <c r="C1" s="215"/>
      <c r="D1" s="215"/>
      <c r="E1" s="141"/>
      <c r="F1" s="141"/>
      <c r="G1" s="141"/>
      <c r="H1" s="141"/>
      <c r="I1" s="141"/>
      <c r="J1" s="141"/>
      <c r="L1" s="93"/>
    </row>
    <row r="2" spans="1:18" ht="10.5" customHeight="1">
      <c r="D2" s="44"/>
      <c r="E2" s="44"/>
      <c r="F2" s="44"/>
      <c r="G2" s="44"/>
    </row>
    <row r="3" spans="1:18">
      <c r="B3" s="91" t="s">
        <v>37</v>
      </c>
      <c r="C3" s="11" t="s">
        <v>2</v>
      </c>
      <c r="D3" s="92"/>
      <c r="E3" s="92"/>
      <c r="F3" s="92"/>
      <c r="G3" s="44"/>
      <c r="H3" s="92"/>
      <c r="I3" s="92"/>
    </row>
    <row r="4" spans="1:18">
      <c r="B4" s="143" t="s">
        <v>38</v>
      </c>
      <c r="C4" s="101">
        <v>48</v>
      </c>
      <c r="D4" s="128"/>
      <c r="E4" s="128"/>
      <c r="F4" s="128"/>
      <c r="G4" s="44"/>
      <c r="H4" s="128"/>
      <c r="I4" s="128"/>
      <c r="K4" s="219"/>
      <c r="L4" s="219"/>
      <c r="M4" s="219"/>
      <c r="N4" s="219"/>
      <c r="O4" s="219"/>
      <c r="P4" s="221"/>
      <c r="Q4" s="221"/>
      <c r="R4" s="221"/>
    </row>
    <row r="5" spans="1:18">
      <c r="B5" s="144" t="s">
        <v>34</v>
      </c>
      <c r="C5" s="97">
        <v>29</v>
      </c>
      <c r="D5" s="128"/>
      <c r="E5" s="128"/>
      <c r="F5" s="128"/>
      <c r="G5" s="44"/>
      <c r="H5" s="128"/>
      <c r="I5" s="128"/>
      <c r="K5" s="44"/>
      <c r="L5" s="44"/>
      <c r="M5" s="44"/>
      <c r="N5" s="44"/>
      <c r="O5" s="44"/>
      <c r="P5" s="44"/>
      <c r="Q5" s="44"/>
      <c r="R5" s="44"/>
    </row>
    <row r="6" spans="1:18">
      <c r="B6" s="145" t="s">
        <v>40</v>
      </c>
      <c r="C6" s="99">
        <v>4</v>
      </c>
      <c r="D6" s="128"/>
      <c r="E6" s="128"/>
      <c r="F6" s="128"/>
      <c r="G6" s="44"/>
      <c r="H6" s="128"/>
      <c r="I6" s="128"/>
      <c r="K6" s="44"/>
      <c r="L6" s="44"/>
      <c r="M6" s="44"/>
      <c r="N6" s="44"/>
      <c r="O6" s="44"/>
      <c r="P6" s="44"/>
      <c r="Q6" s="44"/>
      <c r="R6" s="44"/>
    </row>
    <row r="7" spans="1:18" ht="10.5" customHeight="1">
      <c r="B7" s="221"/>
      <c r="C7" s="221"/>
      <c r="D7" s="221"/>
      <c r="E7" s="221"/>
      <c r="F7" s="221"/>
      <c r="G7" s="221"/>
      <c r="H7" s="221"/>
      <c r="I7" s="221"/>
    </row>
    <row r="8" spans="1:18">
      <c r="A8" s="94" t="s">
        <v>39</v>
      </c>
      <c r="B8" s="14" t="s">
        <v>112</v>
      </c>
    </row>
    <row r="9" spans="1:18">
      <c r="B9" s="14" t="s">
        <v>113</v>
      </c>
    </row>
    <row r="11" spans="1:18" ht="27.75">
      <c r="A11" s="225" t="s">
        <v>175</v>
      </c>
      <c r="B11" s="225"/>
      <c r="C11" s="225"/>
      <c r="D11" s="225"/>
    </row>
  </sheetData>
  <mergeCells count="6">
    <mergeCell ref="P4:R4"/>
    <mergeCell ref="A11:D11"/>
    <mergeCell ref="A1:D1"/>
    <mergeCell ref="B7:F7"/>
    <mergeCell ref="G7:I7"/>
    <mergeCell ref="K4:O4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r:id="rId1"/>
  <headerFooter alignWithMargins="0">
    <oddHeader>&amp;R&amp;"TH SarabunPSK,ธรรมดา"โรงพยาบาลมะเร็งอุบลราชธานี  (Hospital  Based  Cancer  Registry)  หน้าที่ 35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topLeftCell="A4" workbookViewId="0">
      <selection activeCell="H4" sqref="H4"/>
    </sheetView>
  </sheetViews>
  <sheetFormatPr defaultRowHeight="24"/>
  <cols>
    <col min="1" max="1" width="22.7109375" style="1" customWidth="1"/>
    <col min="2" max="2" width="22" style="1" customWidth="1"/>
    <col min="3" max="3" width="41.28515625" style="1" customWidth="1"/>
    <col min="4" max="16384" width="9.140625" style="1"/>
  </cols>
  <sheetData>
    <row r="1" spans="1:3" s="15" customFormat="1" ht="27.75">
      <c r="A1" s="208" t="s">
        <v>62</v>
      </c>
      <c r="B1" s="208"/>
      <c r="C1" s="208"/>
    </row>
    <row r="2" spans="1:3" ht="9.75" customHeight="1"/>
    <row r="3" spans="1:3">
      <c r="A3" s="4" t="s">
        <v>25</v>
      </c>
      <c r="B3" s="4" t="s">
        <v>2</v>
      </c>
      <c r="C3" s="4" t="s">
        <v>52</v>
      </c>
    </row>
    <row r="4" spans="1:3">
      <c r="A4" s="113" t="s">
        <v>27</v>
      </c>
      <c r="B4" s="83">
        <v>34</v>
      </c>
      <c r="C4" s="204">
        <f t="shared" ref="C4:C8" si="0">B4*100/430</f>
        <v>7.9069767441860463</v>
      </c>
    </row>
    <row r="5" spans="1:3">
      <c r="A5" s="113" t="s">
        <v>28</v>
      </c>
      <c r="B5" s="83">
        <v>164</v>
      </c>
      <c r="C5" s="106">
        <f t="shared" si="0"/>
        <v>38.139534883720927</v>
      </c>
    </row>
    <row r="6" spans="1:3">
      <c r="A6" s="113" t="s">
        <v>29</v>
      </c>
      <c r="B6" s="83">
        <v>142</v>
      </c>
      <c r="C6" s="106">
        <f t="shared" si="0"/>
        <v>33.02325581395349</v>
      </c>
    </row>
    <row r="7" spans="1:3">
      <c r="A7" s="113" t="s">
        <v>30</v>
      </c>
      <c r="B7" s="83">
        <v>77</v>
      </c>
      <c r="C7" s="106">
        <f t="shared" si="0"/>
        <v>17.906976744186046</v>
      </c>
    </row>
    <row r="8" spans="1:3">
      <c r="A8" s="114" t="s">
        <v>32</v>
      </c>
      <c r="B8" s="84">
        <v>13</v>
      </c>
      <c r="C8" s="108">
        <f t="shared" si="0"/>
        <v>3.0232558139534884</v>
      </c>
    </row>
    <row r="9" spans="1:3" ht="24.75" thickBot="1">
      <c r="A9" s="39" t="s">
        <v>5</v>
      </c>
      <c r="B9" s="6">
        <f>SUM(B4:B8)</f>
        <v>430</v>
      </c>
      <c r="C9" s="8">
        <f>SUM(C4:C8)</f>
        <v>100</v>
      </c>
    </row>
    <row r="10" spans="1:3" ht="24.75" thickTop="1"/>
    <row r="11" spans="1:3" ht="27.75">
      <c r="A11" s="208" t="s">
        <v>101</v>
      </c>
      <c r="B11" s="208"/>
      <c r="C11" s="208"/>
    </row>
  </sheetData>
  <mergeCells count="2">
    <mergeCell ref="A1:C1"/>
    <mergeCell ref="A11:C11"/>
  </mergeCells>
  <phoneticPr fontId="0" type="noConversion"/>
  <pageMargins left="0.78740157480314965" right="0.78740157480314965" top="0.78740157480314965" bottom="0.59055118110236227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18  สถิติโรคมะเร็ง  ปี  พ.ศ. 2555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L19"/>
  <sheetViews>
    <sheetView topLeftCell="A4" workbookViewId="0">
      <selection activeCell="N11" sqref="N11"/>
    </sheetView>
  </sheetViews>
  <sheetFormatPr defaultRowHeight="24"/>
  <cols>
    <col min="1" max="16384" width="9.140625" style="14"/>
  </cols>
  <sheetData>
    <row r="1" spans="1:12" s="123" customFormat="1" ht="27.75">
      <c r="A1" s="215" t="s">
        <v>176</v>
      </c>
      <c r="B1" s="215"/>
      <c r="C1" s="215"/>
      <c r="D1" s="215"/>
      <c r="E1" s="215"/>
      <c r="F1" s="215"/>
      <c r="G1" s="215"/>
      <c r="H1" s="215"/>
      <c r="I1" s="215"/>
      <c r="J1" s="215"/>
      <c r="L1" s="142"/>
    </row>
    <row r="2" spans="1:12" s="123" customFormat="1" ht="27.75">
      <c r="A2" s="215" t="s">
        <v>115</v>
      </c>
      <c r="B2" s="215"/>
      <c r="C2" s="215"/>
      <c r="D2" s="215"/>
      <c r="E2" s="215"/>
      <c r="F2" s="215"/>
      <c r="G2" s="215"/>
      <c r="H2" s="215"/>
      <c r="I2" s="215"/>
      <c r="J2" s="215"/>
    </row>
    <row r="5" spans="1:12">
      <c r="K5" s="14">
        <v>2541</v>
      </c>
      <c r="L5" s="14">
        <v>110</v>
      </c>
    </row>
    <row r="6" spans="1:12">
      <c r="K6" s="14">
        <v>2542</v>
      </c>
      <c r="L6" s="14">
        <v>39</v>
      </c>
    </row>
    <row r="7" spans="1:12">
      <c r="K7" s="14">
        <v>2543</v>
      </c>
      <c r="L7" s="14">
        <v>25</v>
      </c>
    </row>
    <row r="8" spans="1:12">
      <c r="K8" s="14">
        <v>2544</v>
      </c>
      <c r="L8" s="14">
        <v>20</v>
      </c>
    </row>
    <row r="9" spans="1:12">
      <c r="K9" s="14">
        <v>2545</v>
      </c>
      <c r="L9" s="14">
        <v>89</v>
      </c>
    </row>
    <row r="10" spans="1:12">
      <c r="K10" s="14">
        <v>2546</v>
      </c>
      <c r="L10" s="14">
        <v>159</v>
      </c>
    </row>
    <row r="11" spans="1:12">
      <c r="K11" s="14">
        <v>2547</v>
      </c>
      <c r="L11" s="14">
        <v>344</v>
      </c>
    </row>
    <row r="12" spans="1:12">
      <c r="K12" s="14">
        <v>2548</v>
      </c>
      <c r="L12" s="14">
        <v>385</v>
      </c>
    </row>
    <row r="13" spans="1:12">
      <c r="K13" s="14">
        <v>2549</v>
      </c>
      <c r="L13" s="14">
        <v>331</v>
      </c>
    </row>
    <row r="14" spans="1:12">
      <c r="K14" s="14">
        <v>2550</v>
      </c>
      <c r="L14" s="14">
        <v>326</v>
      </c>
    </row>
    <row r="15" spans="1:12">
      <c r="K15" s="14">
        <v>2551</v>
      </c>
      <c r="L15" s="14">
        <v>270</v>
      </c>
    </row>
    <row r="16" spans="1:12">
      <c r="K16" s="14">
        <v>2552</v>
      </c>
      <c r="L16" s="14">
        <v>251</v>
      </c>
    </row>
    <row r="17" spans="11:12">
      <c r="K17" s="14">
        <v>2553</v>
      </c>
      <c r="L17" s="14">
        <v>298</v>
      </c>
    </row>
    <row r="18" spans="11:12">
      <c r="K18" s="14">
        <v>2554</v>
      </c>
      <c r="L18" s="14">
        <v>265</v>
      </c>
    </row>
    <row r="19" spans="11:12">
      <c r="K19" s="14">
        <v>2555</v>
      </c>
      <c r="L19" s="14">
        <v>251</v>
      </c>
    </row>
  </sheetData>
  <mergeCells count="2">
    <mergeCell ref="A1:J1"/>
    <mergeCell ref="A2:J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horizontalDpi="1200" verticalDpi="1200" r:id="rId1"/>
  <headerFooter alignWithMargins="0">
    <oddHeader>&amp;L&amp;"TH SarabunPSK,ธรรมดา"หน้าที่ 36  สถิติโรคมะเร็ง  ปี พ.ศ. 2555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27"/>
  <sheetViews>
    <sheetView topLeftCell="A19" workbookViewId="0">
      <selection activeCell="E33" sqref="E33"/>
    </sheetView>
  </sheetViews>
  <sheetFormatPr defaultRowHeight="24"/>
  <cols>
    <col min="1" max="2" width="20.42578125" style="1" customWidth="1"/>
    <col min="3" max="3" width="50.140625" style="1" customWidth="1"/>
    <col min="4" max="16384" width="9.140625" style="1"/>
  </cols>
  <sheetData>
    <row r="1" spans="1:7" s="36" customFormat="1" ht="30.75">
      <c r="A1" s="217" t="s">
        <v>24</v>
      </c>
      <c r="B1" s="217"/>
      <c r="C1" s="217"/>
    </row>
    <row r="2" spans="1:7" ht="10.5" customHeight="1">
      <c r="A2" s="207"/>
      <c r="B2" s="207"/>
      <c r="C2" s="207"/>
    </row>
    <row r="3" spans="1:7" s="15" customFormat="1" ht="27.75">
      <c r="A3" s="208" t="s">
        <v>177</v>
      </c>
      <c r="B3" s="208"/>
      <c r="C3" s="208"/>
    </row>
    <row r="4" spans="1:7" ht="10.5" customHeight="1">
      <c r="A4" s="3"/>
      <c r="B4" s="3"/>
      <c r="C4" s="3"/>
    </row>
    <row r="5" spans="1:7">
      <c r="A5" s="4" t="s">
        <v>1</v>
      </c>
      <c r="B5" s="4" t="s">
        <v>2</v>
      </c>
      <c r="C5" s="146" t="s">
        <v>51</v>
      </c>
    </row>
    <row r="6" spans="1:7">
      <c r="A6" s="82" t="s">
        <v>10</v>
      </c>
      <c r="B6" s="82">
        <v>2</v>
      </c>
      <c r="C6" s="104">
        <f>B6*100/221</f>
        <v>0.90497737556561086</v>
      </c>
    </row>
    <row r="7" spans="1:7">
      <c r="A7" s="83" t="s">
        <v>11</v>
      </c>
      <c r="B7" s="83">
        <v>8</v>
      </c>
      <c r="C7" s="106">
        <f t="shared" ref="C7:C12" si="0">B7*100/221</f>
        <v>3.6199095022624435</v>
      </c>
      <c r="G7" s="18"/>
    </row>
    <row r="8" spans="1:7">
      <c r="A8" s="83" t="s">
        <v>12</v>
      </c>
      <c r="B8" s="83">
        <v>28</v>
      </c>
      <c r="C8" s="106">
        <f t="shared" si="0"/>
        <v>12.669683257918551</v>
      </c>
      <c r="G8" s="18"/>
    </row>
    <row r="9" spans="1:7">
      <c r="A9" s="83" t="s">
        <v>13</v>
      </c>
      <c r="B9" s="83">
        <v>54</v>
      </c>
      <c r="C9" s="106">
        <f t="shared" si="0"/>
        <v>24.434389140271492</v>
      </c>
      <c r="G9" s="18"/>
    </row>
    <row r="10" spans="1:7">
      <c r="A10" s="83" t="s">
        <v>14</v>
      </c>
      <c r="B10" s="83">
        <v>71</v>
      </c>
      <c r="C10" s="106">
        <f t="shared" si="0"/>
        <v>32.126696832579185</v>
      </c>
      <c r="G10" s="18"/>
    </row>
    <row r="11" spans="1:7">
      <c r="A11" s="83" t="s">
        <v>15</v>
      </c>
      <c r="B11" s="83">
        <v>52</v>
      </c>
      <c r="C11" s="106">
        <f t="shared" si="0"/>
        <v>23.529411764705884</v>
      </c>
      <c r="G11" s="18"/>
    </row>
    <row r="12" spans="1:7">
      <c r="A12" s="84" t="s">
        <v>4</v>
      </c>
      <c r="B12" s="84">
        <v>6</v>
      </c>
      <c r="C12" s="108">
        <f t="shared" si="0"/>
        <v>2.7149321266968327</v>
      </c>
      <c r="G12" s="18"/>
    </row>
    <row r="13" spans="1:7" ht="24.75" thickBot="1">
      <c r="A13" s="6" t="s">
        <v>5</v>
      </c>
      <c r="B13" s="7">
        <f>SUM(B6:B12)</f>
        <v>221</v>
      </c>
      <c r="C13" s="8">
        <f>SUM(C6:C12)</f>
        <v>100</v>
      </c>
      <c r="G13" s="18"/>
    </row>
    <row r="14" spans="1:7" ht="10.5" customHeight="1" thickTop="1"/>
    <row r="15" spans="1:7">
      <c r="A15" s="9" t="s">
        <v>98</v>
      </c>
      <c r="B15" s="1" t="s">
        <v>179</v>
      </c>
      <c r="D15" s="10"/>
      <c r="E15" s="18"/>
      <c r="F15" s="18"/>
    </row>
    <row r="16" spans="1:7">
      <c r="B16" s="1" t="s">
        <v>180</v>
      </c>
      <c r="D16" s="10"/>
    </row>
    <row r="17" spans="1:8">
      <c r="B17" s="1" t="s">
        <v>181</v>
      </c>
      <c r="F17" s="10">
        <f>149*100/220</f>
        <v>67.727272727272734</v>
      </c>
    </row>
    <row r="18" spans="1:8">
      <c r="F18" s="10">
        <f>71*100/220</f>
        <v>32.272727272727273</v>
      </c>
    </row>
    <row r="19" spans="1:8" s="15" customFormat="1" ht="27.75">
      <c r="A19" s="208" t="s">
        <v>178</v>
      </c>
      <c r="B19" s="208"/>
      <c r="C19" s="208"/>
      <c r="F19" s="147"/>
      <c r="H19" s="148"/>
    </row>
    <row r="20" spans="1:8">
      <c r="F20" s="18"/>
    </row>
    <row r="21" spans="1:8">
      <c r="F21" s="18"/>
    </row>
    <row r="22" spans="1:8">
      <c r="F22" s="18"/>
      <c r="H22" s="10"/>
    </row>
    <row r="23" spans="1:8">
      <c r="F23" s="18"/>
      <c r="H23" s="10"/>
    </row>
    <row r="24" spans="1:8">
      <c r="F24" s="18"/>
    </row>
    <row r="25" spans="1:8">
      <c r="E25" s="1" t="s">
        <v>65</v>
      </c>
      <c r="F25" s="18" t="s">
        <v>86</v>
      </c>
      <c r="G25" s="10">
        <v>60.309090909090919</v>
      </c>
    </row>
    <row r="26" spans="1:8">
      <c r="F26" s="18" t="s">
        <v>87</v>
      </c>
      <c r="G26" s="1">
        <v>220</v>
      </c>
    </row>
    <row r="27" spans="1:8">
      <c r="F27" s="1" t="s">
        <v>88</v>
      </c>
      <c r="G27" s="1">
        <v>12.035901739239542</v>
      </c>
    </row>
  </sheetData>
  <mergeCells count="4">
    <mergeCell ref="A2:C2"/>
    <mergeCell ref="A3:C3"/>
    <mergeCell ref="A1:C1"/>
    <mergeCell ref="A19:C19"/>
  </mergeCells>
  <phoneticPr fontId="0" type="noConversion"/>
  <pageMargins left="0.78740157480314965" right="0.78740157480314965" top="0.78740157480314965" bottom="0.35433070866141736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37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I12"/>
  <sheetViews>
    <sheetView topLeftCell="B13" workbookViewId="0">
      <selection activeCell="I26" sqref="I26"/>
    </sheetView>
  </sheetViews>
  <sheetFormatPr defaultRowHeight="24"/>
  <cols>
    <col min="1" max="1" width="1.7109375" style="1" hidden="1" customWidth="1"/>
    <col min="2" max="3" width="20.42578125" style="1" customWidth="1"/>
    <col min="4" max="4" width="51.28515625" style="1" customWidth="1"/>
    <col min="5" max="7" width="9.140625" style="1"/>
    <col min="8" max="8" width="9.140625" style="18"/>
    <col min="9" max="16384" width="9.140625" style="1"/>
  </cols>
  <sheetData>
    <row r="1" spans="2:9" s="15" customFormat="1" ht="27.75">
      <c r="B1" s="208" t="s">
        <v>182</v>
      </c>
      <c r="C1" s="208"/>
      <c r="D1" s="208"/>
      <c r="H1" s="147"/>
    </row>
    <row r="2" spans="2:9" ht="10.5" customHeight="1"/>
    <row r="3" spans="2:9">
      <c r="B3" s="4" t="s">
        <v>25</v>
      </c>
      <c r="C3" s="4" t="s">
        <v>2</v>
      </c>
      <c r="D3" s="5" t="s">
        <v>26</v>
      </c>
    </row>
    <row r="4" spans="2:9">
      <c r="B4" s="82" t="s">
        <v>27</v>
      </c>
      <c r="C4" s="82">
        <v>2</v>
      </c>
      <c r="D4" s="104">
        <f>C4*100/221</f>
        <v>0.90497737556561086</v>
      </c>
    </row>
    <row r="5" spans="2:9">
      <c r="B5" s="83" t="s">
        <v>28</v>
      </c>
      <c r="C5" s="83">
        <v>8</v>
      </c>
      <c r="D5" s="106">
        <f t="shared" ref="D5:D8" si="0">C5*100/221</f>
        <v>3.6199095022624435</v>
      </c>
      <c r="I5" s="18"/>
    </row>
    <row r="6" spans="2:9">
      <c r="B6" s="83" t="s">
        <v>29</v>
      </c>
      <c r="C6" s="83">
        <v>30</v>
      </c>
      <c r="D6" s="106">
        <f t="shared" si="0"/>
        <v>13.574660633484163</v>
      </c>
      <c r="I6" s="18"/>
    </row>
    <row r="7" spans="2:9">
      <c r="B7" s="83" t="s">
        <v>30</v>
      </c>
      <c r="C7" s="83">
        <v>170</v>
      </c>
      <c r="D7" s="106">
        <f t="shared" si="0"/>
        <v>76.92307692307692</v>
      </c>
      <c r="I7" s="18"/>
    </row>
    <row r="8" spans="2:9">
      <c r="B8" s="84" t="s">
        <v>31</v>
      </c>
      <c r="C8" s="84">
        <v>11</v>
      </c>
      <c r="D8" s="108">
        <f t="shared" si="0"/>
        <v>4.9773755656108598</v>
      </c>
      <c r="I8" s="18"/>
    </row>
    <row r="9" spans="2:9" ht="24.75" thickBot="1">
      <c r="B9" s="6" t="s">
        <v>5</v>
      </c>
      <c r="C9" s="6">
        <f>SUM(C4:C8)</f>
        <v>221</v>
      </c>
      <c r="D9" s="8">
        <f>SUM(D4:D8)</f>
        <v>100</v>
      </c>
      <c r="I9" s="18"/>
    </row>
    <row r="10" spans="2:9" ht="24.75" thickTop="1">
      <c r="B10" s="41"/>
      <c r="C10" s="41"/>
      <c r="D10" s="42"/>
    </row>
    <row r="11" spans="2:9">
      <c r="B11" s="41"/>
      <c r="C11" s="41"/>
      <c r="D11" s="42"/>
    </row>
    <row r="12" spans="2:9" s="15" customFormat="1" ht="27.75">
      <c r="B12" s="214" t="s">
        <v>183</v>
      </c>
      <c r="C12" s="214"/>
      <c r="D12" s="214"/>
      <c r="H12" s="147"/>
    </row>
  </sheetData>
  <mergeCells count="2">
    <mergeCell ref="B1:D1"/>
    <mergeCell ref="B12:D12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 38  สถิติโรคมะเร็ง  ปี พ.ศ. 2555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40"/>
  <sheetViews>
    <sheetView topLeftCell="A2" zoomScale="110" zoomScaleNormal="110" workbookViewId="0">
      <selection activeCell="A7" sqref="A7"/>
    </sheetView>
  </sheetViews>
  <sheetFormatPr defaultRowHeight="24"/>
  <cols>
    <col min="1" max="1" width="51.42578125" style="1" customWidth="1"/>
    <col min="2" max="2" width="10.5703125" style="1" customWidth="1"/>
    <col min="3" max="3" width="32.85546875" style="1" customWidth="1"/>
    <col min="4" max="4" width="9.140625" style="1"/>
    <col min="5" max="5" width="35.42578125" style="1" customWidth="1"/>
    <col min="6" max="9" width="9.140625" style="1"/>
    <col min="10" max="10" width="9.140625" style="18"/>
    <col min="11" max="16384" width="9.140625" style="1"/>
  </cols>
  <sheetData>
    <row r="1" spans="1:7" ht="7.5" hidden="1" customHeight="1"/>
    <row r="2" spans="1:7" ht="27.75">
      <c r="A2" s="208" t="s">
        <v>192</v>
      </c>
      <c r="B2" s="208"/>
      <c r="C2" s="208"/>
    </row>
    <row r="3" spans="1:7" ht="11.25" customHeight="1"/>
    <row r="4" spans="1:7">
      <c r="A4" s="5" t="s">
        <v>118</v>
      </c>
      <c r="B4" s="29" t="s">
        <v>129</v>
      </c>
      <c r="C4" s="5" t="s">
        <v>193</v>
      </c>
    </row>
    <row r="5" spans="1:7">
      <c r="A5" s="109" t="s">
        <v>53</v>
      </c>
      <c r="B5" s="82">
        <v>78</v>
      </c>
      <c r="C5" s="104">
        <f>B5*100/221</f>
        <v>35.294117647058826</v>
      </c>
      <c r="E5" s="151" t="s">
        <v>188</v>
      </c>
      <c r="F5" s="20">
        <v>78</v>
      </c>
      <c r="G5" s="10">
        <f t="shared" ref="G5:G10" si="0">F5*100/221</f>
        <v>35.294117647058826</v>
      </c>
    </row>
    <row r="6" spans="1:7" ht="21.75" customHeight="1">
      <c r="A6" s="110" t="s">
        <v>104</v>
      </c>
      <c r="B6" s="83">
        <v>8</v>
      </c>
      <c r="C6" s="106">
        <f t="shared" ref="C6:C23" si="1">B6*100/221</f>
        <v>3.6199095022624435</v>
      </c>
      <c r="E6" s="151" t="s">
        <v>189</v>
      </c>
      <c r="F6" s="20">
        <v>61</v>
      </c>
      <c r="G6" s="10">
        <f t="shared" si="0"/>
        <v>27.601809954751133</v>
      </c>
    </row>
    <row r="7" spans="1:7" ht="21.75" customHeight="1">
      <c r="A7" s="110" t="s">
        <v>94</v>
      </c>
      <c r="B7" s="83">
        <v>1</v>
      </c>
      <c r="C7" s="106">
        <f t="shared" si="1"/>
        <v>0.45248868778280543</v>
      </c>
      <c r="E7" s="151" t="s">
        <v>191</v>
      </c>
      <c r="F7" s="20">
        <v>23</v>
      </c>
      <c r="G7" s="10">
        <f t="shared" si="0"/>
        <v>10.407239819004525</v>
      </c>
    </row>
    <row r="8" spans="1:7" ht="21.75" customHeight="1">
      <c r="A8" s="110" t="s">
        <v>140</v>
      </c>
      <c r="B8" s="83">
        <v>3</v>
      </c>
      <c r="C8" s="106">
        <f t="shared" si="1"/>
        <v>1.3574660633484164</v>
      </c>
      <c r="E8" s="151" t="s">
        <v>190</v>
      </c>
      <c r="F8" s="20">
        <v>21</v>
      </c>
      <c r="G8" s="10">
        <f t="shared" si="0"/>
        <v>9.502262443438914</v>
      </c>
    </row>
    <row r="9" spans="1:7" ht="21.75" customHeight="1">
      <c r="A9" s="110" t="s">
        <v>43</v>
      </c>
      <c r="B9" s="83">
        <v>9</v>
      </c>
      <c r="C9" s="106">
        <f t="shared" si="1"/>
        <v>4.0723981900452486</v>
      </c>
      <c r="E9" s="205" t="s">
        <v>398</v>
      </c>
      <c r="F9" s="206">
        <v>9</v>
      </c>
      <c r="G9" s="10">
        <f t="shared" si="0"/>
        <v>4.0723981900452486</v>
      </c>
    </row>
    <row r="10" spans="1:7" ht="21.75" customHeight="1">
      <c r="A10" s="110" t="s">
        <v>184</v>
      </c>
      <c r="B10" s="83">
        <v>1</v>
      </c>
      <c r="C10" s="106">
        <f t="shared" si="1"/>
        <v>0.45248868778280543</v>
      </c>
      <c r="E10" s="32" t="s">
        <v>399</v>
      </c>
      <c r="F10" s="124">
        <v>29</v>
      </c>
      <c r="G10" s="10">
        <f t="shared" si="0"/>
        <v>13.122171945701357</v>
      </c>
    </row>
    <row r="11" spans="1:7" ht="21.75" customHeight="1">
      <c r="A11" s="110" t="s">
        <v>58</v>
      </c>
      <c r="B11" s="83">
        <v>23</v>
      </c>
      <c r="C11" s="106">
        <f t="shared" si="1"/>
        <v>10.407239819004525</v>
      </c>
      <c r="E11" s="151"/>
      <c r="F11" s="20">
        <f>SUM(F5:F10)</f>
        <v>221</v>
      </c>
      <c r="G11" s="18"/>
    </row>
    <row r="12" spans="1:7" ht="21.75" customHeight="1">
      <c r="A12" s="110" t="s">
        <v>45</v>
      </c>
      <c r="B12" s="83">
        <v>14</v>
      </c>
      <c r="C12" s="106">
        <f t="shared" si="1"/>
        <v>6.3348416289592757</v>
      </c>
      <c r="F12" s="1">
        <f>SUM(F5:F8)</f>
        <v>183</v>
      </c>
      <c r="G12" s="18">
        <f>SUM(G5:G10)</f>
        <v>100</v>
      </c>
    </row>
    <row r="13" spans="1:7" ht="21.75" customHeight="1">
      <c r="A13" s="110" t="s">
        <v>119</v>
      </c>
      <c r="B13" s="83">
        <v>1</v>
      </c>
      <c r="C13" s="106">
        <f t="shared" si="1"/>
        <v>0.45248868778280543</v>
      </c>
      <c r="F13" s="20">
        <f>220-F12</f>
        <v>37</v>
      </c>
      <c r="G13" s="18"/>
    </row>
    <row r="14" spans="1:7" ht="21.75" customHeight="1">
      <c r="A14" s="152" t="s">
        <v>395</v>
      </c>
      <c r="B14" s="83">
        <v>6</v>
      </c>
      <c r="C14" s="106">
        <f t="shared" si="1"/>
        <v>2.7149321266968327</v>
      </c>
      <c r="F14" s="20"/>
      <c r="G14" s="18"/>
    </row>
    <row r="15" spans="1:7" ht="21.75" customHeight="1">
      <c r="A15" s="110" t="s">
        <v>41</v>
      </c>
      <c r="B15" s="83">
        <v>61</v>
      </c>
      <c r="C15" s="106">
        <f t="shared" si="1"/>
        <v>27.601809954751133</v>
      </c>
      <c r="E15" s="124"/>
      <c r="F15" s="20"/>
      <c r="G15" s="18"/>
    </row>
    <row r="16" spans="1:7" ht="21.75" customHeight="1">
      <c r="A16" s="110" t="s">
        <v>96</v>
      </c>
      <c r="B16" s="83">
        <v>1</v>
      </c>
      <c r="C16" s="106">
        <f t="shared" si="1"/>
        <v>0.45248868778280543</v>
      </c>
      <c r="E16" s="124"/>
      <c r="F16" s="20"/>
      <c r="G16" s="18"/>
    </row>
    <row r="17" spans="1:10" ht="21.75" customHeight="1">
      <c r="A17" s="110" t="s">
        <v>50</v>
      </c>
      <c r="B17" s="83">
        <v>7</v>
      </c>
      <c r="C17" s="106">
        <f t="shared" si="1"/>
        <v>3.1674208144796379</v>
      </c>
      <c r="E17" s="124"/>
      <c r="F17" s="20"/>
      <c r="G17" s="18"/>
    </row>
    <row r="18" spans="1:10" ht="21.75" customHeight="1">
      <c r="A18" s="110" t="s">
        <v>396</v>
      </c>
      <c r="B18" s="83">
        <v>2</v>
      </c>
      <c r="C18" s="106">
        <f t="shared" si="1"/>
        <v>0.90497737556561086</v>
      </c>
      <c r="E18" s="124"/>
      <c r="F18" s="20"/>
      <c r="G18" s="18"/>
    </row>
    <row r="19" spans="1:10" ht="21.75" customHeight="1">
      <c r="A19" s="110" t="s">
        <v>186</v>
      </c>
      <c r="B19" s="83">
        <v>1</v>
      </c>
      <c r="C19" s="106">
        <f t="shared" si="1"/>
        <v>0.45248868778280543</v>
      </c>
      <c r="E19" s="124"/>
      <c r="F19" s="20"/>
      <c r="G19" s="18"/>
    </row>
    <row r="20" spans="1:10" ht="21.75" customHeight="1">
      <c r="A20" s="110" t="s">
        <v>187</v>
      </c>
      <c r="B20" s="83">
        <v>1</v>
      </c>
      <c r="C20" s="106">
        <f t="shared" si="1"/>
        <v>0.45248868778280543</v>
      </c>
      <c r="E20" s="124"/>
      <c r="F20" s="20"/>
      <c r="G20" s="18"/>
    </row>
    <row r="21" spans="1:10" ht="21.75" customHeight="1">
      <c r="A21" s="110" t="s">
        <v>42</v>
      </c>
      <c r="B21" s="83">
        <v>2</v>
      </c>
      <c r="C21" s="106">
        <f t="shared" si="1"/>
        <v>0.90497737556561086</v>
      </c>
      <c r="E21" s="124"/>
      <c r="F21" s="20"/>
      <c r="G21" s="18"/>
    </row>
    <row r="22" spans="1:10" ht="21.75" customHeight="1">
      <c r="A22" s="110" t="s">
        <v>144</v>
      </c>
      <c r="B22" s="83">
        <v>1</v>
      </c>
      <c r="C22" s="106">
        <f t="shared" si="1"/>
        <v>0.45248868778280543</v>
      </c>
      <c r="E22" s="124"/>
      <c r="F22" s="20"/>
      <c r="G22" s="18"/>
    </row>
    <row r="23" spans="1:10" ht="21.75" customHeight="1">
      <c r="A23" s="111" t="s">
        <v>48</v>
      </c>
      <c r="B23" s="84">
        <v>1</v>
      </c>
      <c r="C23" s="108">
        <f t="shared" si="1"/>
        <v>0.45248868778280543</v>
      </c>
      <c r="E23" s="124"/>
      <c r="F23" s="126"/>
      <c r="G23" s="18"/>
    </row>
    <row r="24" spans="1:10" ht="21.75" customHeight="1" thickBot="1">
      <c r="A24" s="6" t="s">
        <v>5</v>
      </c>
      <c r="B24" s="6">
        <f>SUM(B5:B23)</f>
        <v>221</v>
      </c>
      <c r="C24" s="8">
        <f>SUM(C5:C23)</f>
        <v>99.999999999999986</v>
      </c>
      <c r="E24" s="124"/>
      <c r="I24" s="124"/>
      <c r="J24" s="68"/>
    </row>
    <row r="25" spans="1:10" ht="22.5" customHeight="1" thickTop="1">
      <c r="I25" s="124"/>
      <c r="J25" s="68"/>
    </row>
    <row r="26" spans="1:10" s="15" customFormat="1" ht="22.5" customHeight="1">
      <c r="A26" s="208" t="s">
        <v>194</v>
      </c>
      <c r="B26" s="208"/>
      <c r="C26" s="208"/>
      <c r="E26" s="1"/>
      <c r="F26" s="1"/>
      <c r="G26" s="1"/>
      <c r="I26" s="77"/>
      <c r="J26" s="66"/>
    </row>
    <row r="27" spans="1:10" ht="27.75">
      <c r="E27" s="15"/>
      <c r="F27" s="15"/>
      <c r="G27" s="15"/>
      <c r="I27" s="124"/>
      <c r="J27" s="68"/>
    </row>
    <row r="28" spans="1:10">
      <c r="I28" s="124"/>
      <c r="J28" s="68"/>
    </row>
    <row r="29" spans="1:10">
      <c r="F29" s="126"/>
      <c r="G29" s="18"/>
      <c r="I29" s="124"/>
      <c r="J29" s="68"/>
    </row>
    <row r="30" spans="1:10">
      <c r="F30" s="126"/>
      <c r="G30" s="18"/>
      <c r="I30" s="124"/>
      <c r="J30" s="68"/>
    </row>
    <row r="31" spans="1:10">
      <c r="E31" s="125"/>
      <c r="F31" s="126"/>
      <c r="G31" s="18"/>
      <c r="I31" s="124"/>
      <c r="J31" s="68"/>
    </row>
    <row r="32" spans="1:10">
      <c r="E32" s="32"/>
      <c r="F32" s="124"/>
      <c r="G32" s="18"/>
      <c r="I32" s="124"/>
      <c r="J32" s="68"/>
    </row>
    <row r="33" spans="5:10">
      <c r="I33" s="124"/>
      <c r="J33" s="68"/>
    </row>
    <row r="34" spans="5:10">
      <c r="E34" s="226"/>
      <c r="F34" s="226"/>
      <c r="G34" s="226"/>
      <c r="I34" s="124"/>
      <c r="J34" s="68"/>
    </row>
    <row r="35" spans="5:10">
      <c r="E35" s="226"/>
      <c r="F35" s="226"/>
      <c r="G35" s="226"/>
      <c r="I35" s="124"/>
      <c r="J35" s="68"/>
    </row>
    <row r="36" spans="5:10">
      <c r="I36" s="124"/>
      <c r="J36" s="68"/>
    </row>
    <row r="37" spans="5:10">
      <c r="I37" s="124"/>
      <c r="J37" s="68"/>
    </row>
    <row r="38" spans="5:10">
      <c r="I38" s="124"/>
      <c r="J38" s="68"/>
    </row>
    <row r="39" spans="5:10">
      <c r="I39" s="124"/>
      <c r="J39" s="68"/>
    </row>
    <row r="40" spans="5:10">
      <c r="I40" s="124"/>
      <c r="J40" s="68"/>
    </row>
  </sheetData>
  <mergeCells count="4">
    <mergeCell ref="A2:C2"/>
    <mergeCell ref="E34:G34"/>
    <mergeCell ref="E35:G35"/>
    <mergeCell ref="A26:C26"/>
  </mergeCells>
  <phoneticPr fontId="0" type="noConversion"/>
  <pageMargins left="0.78740157480314965" right="0.59055118110236227" top="0.78740157480314965" bottom="0.35433070866141736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39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13"/>
  <sheetViews>
    <sheetView topLeftCell="A13" workbookViewId="0">
      <selection activeCell="K26" sqref="K26"/>
    </sheetView>
  </sheetViews>
  <sheetFormatPr defaultRowHeight="24"/>
  <cols>
    <col min="1" max="1" width="11" style="14" customWidth="1"/>
    <col min="2" max="3" width="35" style="14" customWidth="1"/>
    <col min="4" max="4" width="12.140625" style="14" customWidth="1"/>
    <col min="5" max="16384" width="9.140625" style="14"/>
  </cols>
  <sheetData>
    <row r="1" spans="1:10" s="13" customFormat="1" ht="27.75">
      <c r="A1" s="215" t="s">
        <v>195</v>
      </c>
      <c r="B1" s="215"/>
      <c r="C1" s="215"/>
      <c r="D1" s="215"/>
      <c r="E1" s="52"/>
      <c r="F1" s="52"/>
      <c r="G1" s="52"/>
      <c r="H1" s="52"/>
      <c r="I1" s="52"/>
      <c r="J1" s="52"/>
    </row>
    <row r="2" spans="1:10" ht="10.5" customHeight="1"/>
    <row r="3" spans="1:10">
      <c r="B3" s="91" t="s">
        <v>37</v>
      </c>
      <c r="C3" s="11" t="s">
        <v>2</v>
      </c>
      <c r="D3" s="92"/>
      <c r="E3" s="92"/>
      <c r="F3" s="92"/>
      <c r="G3" s="44"/>
      <c r="H3" s="92"/>
      <c r="I3" s="92"/>
      <c r="J3" s="44"/>
    </row>
    <row r="4" spans="1:10">
      <c r="B4" s="100" t="s">
        <v>34</v>
      </c>
      <c r="C4" s="101">
        <v>154</v>
      </c>
      <c r="D4" s="128"/>
      <c r="E4" s="128"/>
      <c r="F4" s="128"/>
      <c r="G4" s="44"/>
      <c r="H4" s="128"/>
      <c r="I4" s="128"/>
      <c r="J4" s="44"/>
    </row>
    <row r="5" spans="1:10">
      <c r="B5" s="96" t="s">
        <v>38</v>
      </c>
      <c r="C5" s="97">
        <v>61</v>
      </c>
      <c r="D5" s="128"/>
      <c r="E5" s="128"/>
      <c r="F5" s="128"/>
      <c r="G5" s="44"/>
      <c r="H5" s="128"/>
      <c r="I5" s="128"/>
      <c r="J5" s="44"/>
    </row>
    <row r="6" spans="1:10">
      <c r="B6" s="96" t="s">
        <v>40</v>
      </c>
      <c r="C6" s="97">
        <v>4</v>
      </c>
      <c r="D6" s="128"/>
      <c r="E6" s="128"/>
      <c r="F6" s="128"/>
      <c r="G6" s="44"/>
      <c r="H6" s="128"/>
      <c r="I6" s="128"/>
      <c r="J6" s="44"/>
    </row>
    <row r="7" spans="1:10">
      <c r="B7" s="98" t="s">
        <v>35</v>
      </c>
      <c r="C7" s="99">
        <v>2</v>
      </c>
      <c r="D7" s="128"/>
      <c r="E7" s="128"/>
      <c r="F7" s="128"/>
      <c r="G7" s="44"/>
      <c r="H7" s="128"/>
      <c r="I7" s="128"/>
      <c r="J7" s="44"/>
    </row>
    <row r="8" spans="1:10" ht="9.75" customHeight="1">
      <c r="B8" s="128"/>
      <c r="C8" s="128"/>
      <c r="D8" s="128"/>
      <c r="E8" s="128"/>
      <c r="F8" s="128"/>
      <c r="G8" s="129"/>
      <c r="H8" s="129"/>
      <c r="I8" s="129"/>
    </row>
    <row r="9" spans="1:10">
      <c r="A9" s="94" t="s">
        <v>39</v>
      </c>
      <c r="B9" s="14" t="s">
        <v>112</v>
      </c>
    </row>
    <row r="10" spans="1:10">
      <c r="B10" s="14" t="s">
        <v>113</v>
      </c>
    </row>
    <row r="13" spans="1:10" ht="27.75">
      <c r="A13" s="225" t="s">
        <v>196</v>
      </c>
      <c r="B13" s="225"/>
      <c r="C13" s="225"/>
    </row>
  </sheetData>
  <mergeCells count="2">
    <mergeCell ref="A1:D1"/>
    <mergeCell ref="A13:C13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 40  สถิติโรคมะเร็ง  ปี พ.ศ. 2555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L15"/>
  <sheetViews>
    <sheetView topLeftCell="A4" workbookViewId="0">
      <selection activeCell="P25" sqref="P25"/>
    </sheetView>
  </sheetViews>
  <sheetFormatPr defaultRowHeight="24"/>
  <cols>
    <col min="1" max="16384" width="9.140625" style="1"/>
  </cols>
  <sheetData>
    <row r="1" spans="1:12" s="27" customFormat="1" ht="27.75">
      <c r="A1" s="208" t="s">
        <v>197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2" s="27" customFormat="1" ht="27.75">
      <c r="A2" s="208" t="s">
        <v>115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2">
      <c r="K3" s="1">
        <v>2543</v>
      </c>
      <c r="L3" s="1">
        <v>83</v>
      </c>
    </row>
    <row r="4" spans="1:12">
      <c r="K4" s="1">
        <v>2544</v>
      </c>
      <c r="L4" s="1">
        <v>110</v>
      </c>
    </row>
    <row r="5" spans="1:12">
      <c r="K5" s="1">
        <v>2545</v>
      </c>
      <c r="L5" s="1">
        <v>155</v>
      </c>
    </row>
    <row r="6" spans="1:12">
      <c r="K6" s="1">
        <v>2546</v>
      </c>
      <c r="L6" s="1">
        <v>138</v>
      </c>
    </row>
    <row r="7" spans="1:12">
      <c r="K7" s="1">
        <v>2547</v>
      </c>
      <c r="L7" s="1">
        <v>166</v>
      </c>
    </row>
    <row r="8" spans="1:12">
      <c r="K8" s="1">
        <v>2548</v>
      </c>
      <c r="L8" s="1">
        <v>185</v>
      </c>
    </row>
    <row r="9" spans="1:12">
      <c r="K9" s="1">
        <v>2549</v>
      </c>
      <c r="L9" s="1">
        <v>184</v>
      </c>
    </row>
    <row r="10" spans="1:12">
      <c r="K10" s="1">
        <v>2550</v>
      </c>
      <c r="L10" s="1">
        <v>161</v>
      </c>
    </row>
    <row r="11" spans="1:12">
      <c r="K11" s="1">
        <v>2551</v>
      </c>
      <c r="L11" s="1">
        <v>176</v>
      </c>
    </row>
    <row r="12" spans="1:12">
      <c r="K12" s="1">
        <v>2552</v>
      </c>
      <c r="L12" s="1">
        <v>193</v>
      </c>
    </row>
    <row r="13" spans="1:12">
      <c r="K13" s="1">
        <v>2553</v>
      </c>
      <c r="L13" s="1">
        <v>208</v>
      </c>
    </row>
    <row r="14" spans="1:12">
      <c r="K14" s="1">
        <v>2554</v>
      </c>
      <c r="L14" s="1">
        <v>220</v>
      </c>
    </row>
    <row r="15" spans="1:12">
      <c r="K15" s="1">
        <v>2555</v>
      </c>
      <c r="L15" s="1">
        <v>221</v>
      </c>
    </row>
  </sheetData>
  <mergeCells count="2">
    <mergeCell ref="A1:J1"/>
    <mergeCell ref="A2:J2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41</odd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16"/>
  <sheetViews>
    <sheetView topLeftCell="A10" workbookViewId="0">
      <selection activeCell="G23" sqref="G23"/>
    </sheetView>
  </sheetViews>
  <sheetFormatPr defaultRowHeight="24"/>
  <cols>
    <col min="1" max="1" width="11" style="14" customWidth="1"/>
    <col min="2" max="3" width="33.85546875" style="14" customWidth="1"/>
    <col min="4" max="4" width="10.28515625" style="14" customWidth="1"/>
    <col min="5" max="5" width="9.140625" style="14"/>
    <col min="6" max="6" width="10.42578125" style="14" customWidth="1"/>
    <col min="7" max="16384" width="9.140625" style="14"/>
  </cols>
  <sheetData>
    <row r="1" spans="1:10" s="13" customFormat="1" ht="27.75">
      <c r="A1" s="215" t="s">
        <v>198</v>
      </c>
      <c r="B1" s="215"/>
      <c r="C1" s="215"/>
      <c r="D1" s="215"/>
      <c r="E1" s="52"/>
      <c r="F1" s="52"/>
      <c r="G1" s="52"/>
      <c r="H1" s="52"/>
      <c r="I1" s="52"/>
      <c r="J1" s="52"/>
    </row>
    <row r="2" spans="1:10" ht="10.5" customHeight="1"/>
    <row r="3" spans="1:10">
      <c r="B3" s="11" t="s">
        <v>33</v>
      </c>
      <c r="C3" s="153" t="s">
        <v>2</v>
      </c>
    </row>
    <row r="4" spans="1:10">
      <c r="B4" s="149" t="s">
        <v>34</v>
      </c>
      <c r="C4" s="157">
        <v>1747</v>
      </c>
      <c r="F4" s="14" t="s">
        <v>81</v>
      </c>
      <c r="G4" s="14">
        <v>1615</v>
      </c>
      <c r="H4" s="14">
        <v>1</v>
      </c>
      <c r="I4" s="14">
        <v>41</v>
      </c>
    </row>
    <row r="5" spans="1:10">
      <c r="B5" s="136" t="s">
        <v>38</v>
      </c>
      <c r="C5" s="154">
        <v>986</v>
      </c>
      <c r="F5" s="14" t="s">
        <v>82</v>
      </c>
      <c r="G5" s="14">
        <v>776</v>
      </c>
      <c r="H5" s="14">
        <v>4</v>
      </c>
      <c r="I5" s="14">
        <v>200</v>
      </c>
    </row>
    <row r="6" spans="1:10">
      <c r="B6" s="136" t="s">
        <v>35</v>
      </c>
      <c r="C6" s="154">
        <v>199</v>
      </c>
      <c r="F6" s="14" t="s">
        <v>35</v>
      </c>
      <c r="G6" s="14">
        <v>157</v>
      </c>
      <c r="H6" s="14">
        <v>6</v>
      </c>
      <c r="I6" s="14">
        <v>5</v>
      </c>
    </row>
    <row r="7" spans="1:10">
      <c r="B7" s="127" t="s">
        <v>57</v>
      </c>
      <c r="C7" s="140">
        <v>39</v>
      </c>
      <c r="E7" s="44"/>
      <c r="F7" s="129" t="s">
        <v>57</v>
      </c>
      <c r="G7" s="14">
        <v>24</v>
      </c>
      <c r="H7" s="14">
        <v>5</v>
      </c>
      <c r="I7" s="14">
        <v>10</v>
      </c>
    </row>
    <row r="8" spans="1:10">
      <c r="B8" s="150" t="s">
        <v>40</v>
      </c>
      <c r="C8" s="155">
        <v>25</v>
      </c>
      <c r="F8" s="14" t="s">
        <v>40</v>
      </c>
      <c r="G8" s="14">
        <v>19</v>
      </c>
      <c r="H8" s="14">
        <v>5</v>
      </c>
      <c r="I8" s="14">
        <v>46</v>
      </c>
    </row>
    <row r="9" spans="1:10" ht="10.5" customHeight="1">
      <c r="C9" s="156"/>
      <c r="H9" s="14">
        <v>8</v>
      </c>
      <c r="I9" s="14">
        <f>SUM(I4:I8)</f>
        <v>302</v>
      </c>
    </row>
    <row r="10" spans="1:10">
      <c r="A10" s="94" t="s">
        <v>36</v>
      </c>
      <c r="B10" s="14" t="s">
        <v>112</v>
      </c>
      <c r="H10" s="14">
        <v>6</v>
      </c>
    </row>
    <row r="11" spans="1:10">
      <c r="B11" s="14" t="s">
        <v>113</v>
      </c>
      <c r="G11" s="14">
        <v>2567</v>
      </c>
      <c r="H11" s="14">
        <f>SUM(H4:H10)</f>
        <v>35</v>
      </c>
    </row>
    <row r="12" spans="1:10">
      <c r="I12" s="14">
        <f>918-493</f>
        <v>425</v>
      </c>
    </row>
    <row r="13" spans="1:10" ht="27.75">
      <c r="A13" s="225" t="s">
        <v>397</v>
      </c>
      <c r="B13" s="225"/>
      <c r="C13" s="225"/>
      <c r="D13" s="225"/>
      <c r="H13" s="14">
        <f>25*70</f>
        <v>1750</v>
      </c>
      <c r="I13" s="14">
        <v>396</v>
      </c>
    </row>
    <row r="14" spans="1:10">
      <c r="H14" s="14">
        <v>300</v>
      </c>
      <c r="I14" s="14">
        <f>3+9+6</f>
        <v>18</v>
      </c>
    </row>
    <row r="15" spans="1:10">
      <c r="H15" s="14">
        <v>1460</v>
      </c>
    </row>
    <row r="16" spans="1:10">
      <c r="H16" s="14">
        <f>SUM(H14:H15)</f>
        <v>1760</v>
      </c>
    </row>
  </sheetData>
  <mergeCells count="2">
    <mergeCell ref="A1:D1"/>
    <mergeCell ref="A13:D13"/>
  </mergeCells>
  <phoneticPr fontId="0" type="noConversion"/>
  <pageMargins left="0.78740157480314965" right="0.78740157480314965" top="0.78740157480314965" bottom="0.59055118110236227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 42  สถิติโรคมะเร็ง  ปี พ.ศ. 2555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B6:M17"/>
  <sheetViews>
    <sheetView topLeftCell="A4" workbookViewId="0">
      <selection activeCell="M15" sqref="M15"/>
    </sheetView>
  </sheetViews>
  <sheetFormatPr defaultRowHeight="24" customHeight="1"/>
  <cols>
    <col min="1" max="1" width="12.5703125" style="158" customWidth="1"/>
    <col min="2" max="11" width="9" style="158" customWidth="1"/>
    <col min="12" max="16384" width="9.140625" style="158"/>
  </cols>
  <sheetData>
    <row r="6" spans="2:13" ht="63" customHeight="1">
      <c r="B6" s="227" t="s">
        <v>202</v>
      </c>
      <c r="C6" s="227"/>
      <c r="D6" s="227"/>
      <c r="E6" s="227"/>
      <c r="F6" s="227"/>
      <c r="G6" s="227"/>
      <c r="H6" s="227"/>
      <c r="I6" s="227"/>
    </row>
    <row r="7" spans="2:13" ht="63" customHeight="1">
      <c r="B7" s="227" t="s">
        <v>201</v>
      </c>
      <c r="C7" s="227"/>
      <c r="D7" s="227"/>
      <c r="E7" s="227"/>
      <c r="F7" s="227"/>
      <c r="G7" s="227"/>
      <c r="H7" s="227"/>
      <c r="I7" s="227"/>
    </row>
    <row r="8" spans="2:13" ht="24" customHeight="1">
      <c r="B8" s="159"/>
    </row>
    <row r="9" spans="2:13" ht="24" customHeight="1">
      <c r="B9" s="159"/>
      <c r="C9" s="160" t="s">
        <v>97</v>
      </c>
      <c r="D9" s="159"/>
      <c r="E9" s="159"/>
      <c r="F9" s="159"/>
      <c r="G9" s="159"/>
      <c r="H9" s="159"/>
      <c r="I9" s="159"/>
      <c r="J9" s="159"/>
      <c r="K9" s="159"/>
    </row>
    <row r="10" spans="2:13" ht="24" customHeight="1">
      <c r="B10" s="161"/>
      <c r="D10" s="159"/>
      <c r="E10" s="159"/>
      <c r="F10" s="159"/>
      <c r="G10" s="159"/>
      <c r="H10" s="159"/>
      <c r="I10" s="159"/>
      <c r="J10" s="159"/>
      <c r="K10" s="161"/>
    </row>
    <row r="11" spans="2:13" ht="24" customHeight="1">
      <c r="C11" s="160" t="s">
        <v>59</v>
      </c>
      <c r="D11" s="162"/>
      <c r="E11" s="162"/>
      <c r="F11" s="162"/>
      <c r="G11" s="162"/>
      <c r="H11" s="162"/>
      <c r="I11" s="162"/>
      <c r="J11" s="162"/>
      <c r="K11" s="162"/>
    </row>
    <row r="12" spans="2:13" ht="24" customHeight="1">
      <c r="D12" s="160"/>
      <c r="E12" s="160"/>
      <c r="F12" s="160"/>
      <c r="G12" s="160"/>
      <c r="H12" s="160"/>
      <c r="I12" s="160"/>
      <c r="J12" s="160"/>
      <c r="K12" s="160"/>
    </row>
    <row r="13" spans="2:13" ht="24" customHeight="1">
      <c r="C13" s="160" t="s">
        <v>60</v>
      </c>
      <c r="D13" s="160"/>
      <c r="E13" s="160"/>
      <c r="F13" s="160"/>
      <c r="G13" s="160"/>
      <c r="H13" s="160"/>
      <c r="I13" s="160"/>
      <c r="J13" s="160"/>
      <c r="K13" s="160"/>
    </row>
    <row r="14" spans="2:13" ht="24" customHeight="1">
      <c r="D14" s="160"/>
      <c r="E14" s="160"/>
      <c r="F14" s="160"/>
      <c r="G14" s="160"/>
      <c r="H14" s="160"/>
      <c r="I14" s="160"/>
      <c r="J14" s="160"/>
      <c r="K14" s="160"/>
      <c r="M14" s="159"/>
    </row>
    <row r="15" spans="2:13" ht="24" customHeight="1">
      <c r="C15" s="163"/>
      <c r="M15" s="164"/>
    </row>
    <row r="16" spans="2:13" ht="24" customHeight="1">
      <c r="C16" s="163"/>
    </row>
    <row r="17" spans="3:3" ht="24" customHeight="1">
      <c r="C17" s="163"/>
    </row>
  </sheetData>
  <mergeCells count="2">
    <mergeCell ref="B6:I6"/>
    <mergeCell ref="B7:I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 43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K19" sqref="K19"/>
    </sheetView>
  </sheetViews>
  <sheetFormatPr defaultRowHeight="24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ht="24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ht="21" customHeight="1">
      <c r="A4" s="178" t="s">
        <v>206</v>
      </c>
      <c r="B4" s="178"/>
      <c r="C4" s="178"/>
      <c r="D4" s="178"/>
      <c r="E4" s="179" t="s">
        <v>65</v>
      </c>
      <c r="F4" s="180">
        <f>SUM(F5:F8)</f>
        <v>3</v>
      </c>
      <c r="G4" s="180">
        <f>SUM(G5:G8)</f>
        <v>43</v>
      </c>
      <c r="H4" s="180">
        <f>SUM(F4:G4)</f>
        <v>46</v>
      </c>
    </row>
    <row r="5" spans="1:8" ht="21" customHeight="1">
      <c r="A5" s="33"/>
      <c r="B5" s="1" t="s">
        <v>53</v>
      </c>
      <c r="C5" s="33"/>
      <c r="D5" s="33"/>
      <c r="E5" s="41"/>
      <c r="F5" s="165">
        <v>1</v>
      </c>
      <c r="G5" s="165">
        <v>1</v>
      </c>
      <c r="H5" s="165">
        <f>SUM(F5:G5)</f>
        <v>2</v>
      </c>
    </row>
    <row r="6" spans="1:8" ht="21" customHeight="1">
      <c r="A6" s="33"/>
      <c r="B6" s="1" t="s">
        <v>45</v>
      </c>
      <c r="C6" s="1"/>
      <c r="D6" s="1"/>
      <c r="E6" s="41"/>
      <c r="F6" s="165">
        <v>1</v>
      </c>
      <c r="G6" s="165">
        <v>30</v>
      </c>
      <c r="H6" s="165">
        <f>SUM(F6:G6)</f>
        <v>31</v>
      </c>
    </row>
    <row r="7" spans="1:8" ht="21" customHeight="1">
      <c r="A7" s="1"/>
      <c r="B7" s="1" t="s">
        <v>119</v>
      </c>
      <c r="C7" s="1"/>
      <c r="D7" s="1"/>
      <c r="E7" s="165"/>
      <c r="F7" s="165">
        <v>0</v>
      </c>
      <c r="G7" s="165">
        <v>12</v>
      </c>
      <c r="H7" s="165">
        <f>SUM(F7:G7)</f>
        <v>12</v>
      </c>
    </row>
    <row r="8" spans="1:8" ht="21" customHeight="1">
      <c r="A8" s="1"/>
      <c r="B8" s="1" t="s">
        <v>41</v>
      </c>
      <c r="C8" s="1"/>
      <c r="D8" s="1"/>
      <c r="E8" s="165"/>
      <c r="F8" s="165">
        <v>1</v>
      </c>
      <c r="G8" s="165">
        <v>0</v>
      </c>
      <c r="H8" s="165">
        <f>SUM(F8:G8)</f>
        <v>1</v>
      </c>
    </row>
    <row r="9" spans="1:8" ht="9" customHeight="1">
      <c r="A9" s="1"/>
      <c r="B9" s="1"/>
      <c r="C9" s="1"/>
      <c r="D9" s="1"/>
      <c r="E9" s="165"/>
      <c r="F9" s="165"/>
      <c r="G9" s="165"/>
      <c r="H9" s="165"/>
    </row>
    <row r="10" spans="1:8" ht="21" customHeight="1">
      <c r="A10" s="178" t="s">
        <v>207</v>
      </c>
      <c r="B10" s="178"/>
      <c r="C10" s="178"/>
      <c r="D10" s="178"/>
      <c r="E10" s="179" t="s">
        <v>65</v>
      </c>
      <c r="F10" s="180">
        <f>SUM(F11:F15)</f>
        <v>13</v>
      </c>
      <c r="G10" s="180">
        <f>SUM(G11:G15)</f>
        <v>4</v>
      </c>
      <c r="H10" s="180">
        <f t="shared" ref="H10:H15" si="0">SUM(F10:G10)</f>
        <v>17</v>
      </c>
    </row>
    <row r="11" spans="1:8" ht="21" customHeight="1">
      <c r="A11" s="33"/>
      <c r="B11" s="1" t="s">
        <v>53</v>
      </c>
      <c r="C11" s="33"/>
      <c r="D11" s="33"/>
      <c r="E11" s="41"/>
      <c r="F11" s="165">
        <v>1</v>
      </c>
      <c r="G11" s="165">
        <v>1</v>
      </c>
      <c r="H11" s="165">
        <f t="shared" si="0"/>
        <v>2</v>
      </c>
    </row>
    <row r="12" spans="1:8" ht="21" customHeight="1">
      <c r="A12" s="166"/>
      <c r="B12" s="1" t="s">
        <v>104</v>
      </c>
      <c r="C12" s="1"/>
      <c r="D12" s="1"/>
      <c r="E12" s="167"/>
      <c r="F12" s="165">
        <v>1</v>
      </c>
      <c r="G12" s="165">
        <v>0</v>
      </c>
      <c r="H12" s="165">
        <f t="shared" si="0"/>
        <v>1</v>
      </c>
    </row>
    <row r="13" spans="1:8" ht="21" customHeight="1">
      <c r="A13" s="166"/>
      <c r="B13" s="1" t="s">
        <v>140</v>
      </c>
      <c r="C13" s="166"/>
      <c r="D13" s="166"/>
      <c r="E13" s="167"/>
      <c r="F13" s="165">
        <v>1</v>
      </c>
      <c r="G13" s="165">
        <v>0</v>
      </c>
      <c r="H13" s="165">
        <f t="shared" si="0"/>
        <v>1</v>
      </c>
    </row>
    <row r="14" spans="1:8" ht="21" customHeight="1">
      <c r="A14" s="166"/>
      <c r="B14" s="1" t="s">
        <v>45</v>
      </c>
      <c r="C14" s="1"/>
      <c r="D14" s="1"/>
      <c r="E14" s="167"/>
      <c r="F14" s="165">
        <v>7</v>
      </c>
      <c r="G14" s="165">
        <v>2</v>
      </c>
      <c r="H14" s="165">
        <f t="shared" si="0"/>
        <v>9</v>
      </c>
    </row>
    <row r="15" spans="1:8" ht="21" customHeight="1">
      <c r="A15" s="166"/>
      <c r="B15" s="1" t="s">
        <v>119</v>
      </c>
      <c r="C15" s="1"/>
      <c r="D15" s="1"/>
      <c r="E15" s="167"/>
      <c r="F15" s="165">
        <v>3</v>
      </c>
      <c r="G15" s="165">
        <v>1</v>
      </c>
      <c r="H15" s="165">
        <f t="shared" si="0"/>
        <v>4</v>
      </c>
    </row>
    <row r="16" spans="1:8" ht="9" customHeight="1">
      <c r="A16" s="1"/>
      <c r="B16" s="1"/>
      <c r="C16" s="1"/>
      <c r="D16" s="1"/>
      <c r="E16" s="165"/>
      <c r="F16" s="165"/>
      <c r="G16" s="165"/>
      <c r="H16" s="165"/>
    </row>
    <row r="17" spans="1:8" ht="21" customHeight="1">
      <c r="A17" s="178" t="s">
        <v>208</v>
      </c>
      <c r="B17" s="175"/>
      <c r="C17" s="178"/>
      <c r="D17" s="178"/>
      <c r="E17" s="179" t="s">
        <v>65</v>
      </c>
      <c r="F17" s="180">
        <f>SUM(F18:F21)</f>
        <v>21</v>
      </c>
      <c r="G17" s="180">
        <f>SUM(G18:G21)</f>
        <v>8</v>
      </c>
      <c r="H17" s="180">
        <f>SUM(H18:H21)</f>
        <v>29</v>
      </c>
    </row>
    <row r="18" spans="1:8" ht="21" customHeight="1">
      <c r="A18" s="33"/>
      <c r="B18" s="1" t="s">
        <v>53</v>
      </c>
      <c r="C18" s="33"/>
      <c r="D18" s="33"/>
      <c r="E18" s="41"/>
      <c r="F18" s="165">
        <v>0</v>
      </c>
      <c r="G18" s="165">
        <v>1</v>
      </c>
      <c r="H18" s="165">
        <f>SUM(F18:G18)</f>
        <v>1</v>
      </c>
    </row>
    <row r="19" spans="1:8" ht="21" customHeight="1">
      <c r="A19" s="33"/>
      <c r="B19" s="1" t="s">
        <v>45</v>
      </c>
      <c r="C19" s="33"/>
      <c r="D19" s="33"/>
      <c r="E19" s="41"/>
      <c r="F19" s="165">
        <v>16</v>
      </c>
      <c r="G19" s="165">
        <v>4</v>
      </c>
      <c r="H19" s="165">
        <f>SUM(F19:G19)</f>
        <v>20</v>
      </c>
    </row>
    <row r="20" spans="1:8" ht="21" customHeight="1">
      <c r="A20" s="33"/>
      <c r="B20" s="1" t="s">
        <v>119</v>
      </c>
      <c r="C20" s="1"/>
      <c r="D20" s="1"/>
      <c r="E20" s="165"/>
      <c r="F20" s="165">
        <v>5</v>
      </c>
      <c r="G20" s="165">
        <v>2</v>
      </c>
      <c r="H20" s="165">
        <f>SUM(F20:G20)</f>
        <v>7</v>
      </c>
    </row>
    <row r="21" spans="1:8" ht="21" customHeight="1">
      <c r="A21" s="1"/>
      <c r="B21" s="184" t="s">
        <v>185</v>
      </c>
      <c r="C21" s="1"/>
      <c r="D21" s="1"/>
      <c r="E21" s="165"/>
      <c r="F21" s="165">
        <v>0</v>
      </c>
      <c r="G21" s="165">
        <v>1</v>
      </c>
      <c r="H21" s="165">
        <f>SUM(F21:G21)</f>
        <v>1</v>
      </c>
    </row>
    <row r="22" spans="1:8" ht="9" customHeight="1">
      <c r="A22" s="1"/>
      <c r="B22" s="166"/>
      <c r="C22" s="1"/>
      <c r="D22" s="1"/>
      <c r="E22" s="165"/>
      <c r="F22" s="165"/>
      <c r="G22" s="165"/>
      <c r="H22" s="165"/>
    </row>
    <row r="23" spans="1:8" ht="21" customHeight="1">
      <c r="A23" s="178" t="s">
        <v>209</v>
      </c>
      <c r="B23" s="175"/>
      <c r="C23" s="178"/>
      <c r="D23" s="178"/>
      <c r="E23" s="179" t="s">
        <v>65</v>
      </c>
      <c r="F23" s="180">
        <f>SUM(F24:F29)</f>
        <v>7</v>
      </c>
      <c r="G23" s="180">
        <f>SUM(G24:G29)</f>
        <v>15</v>
      </c>
      <c r="H23" s="180">
        <f>SUM(H24:H29)</f>
        <v>22</v>
      </c>
    </row>
    <row r="24" spans="1:8" ht="21" customHeight="1">
      <c r="A24" s="33"/>
      <c r="B24" s="1" t="s">
        <v>53</v>
      </c>
      <c r="C24" s="33"/>
      <c r="D24" s="33"/>
      <c r="E24" s="41"/>
      <c r="F24" s="165">
        <v>0</v>
      </c>
      <c r="G24" s="165">
        <v>1</v>
      </c>
      <c r="H24" s="165">
        <f t="shared" ref="H24:H29" si="1">SUM(F24:G24)</f>
        <v>1</v>
      </c>
    </row>
    <row r="25" spans="1:8" ht="21" customHeight="1">
      <c r="A25" s="1"/>
      <c r="B25" s="1" t="s">
        <v>45</v>
      </c>
      <c r="C25" s="1"/>
      <c r="D25" s="1"/>
      <c r="E25" s="165"/>
      <c r="F25" s="165">
        <v>4</v>
      </c>
      <c r="G25" s="165">
        <v>12</v>
      </c>
      <c r="H25" s="165">
        <f t="shared" si="1"/>
        <v>16</v>
      </c>
    </row>
    <row r="26" spans="1:8" ht="21" customHeight="1">
      <c r="A26" s="1"/>
      <c r="B26" s="1" t="s">
        <v>119</v>
      </c>
      <c r="C26" s="1"/>
      <c r="D26" s="1"/>
      <c r="E26" s="165"/>
      <c r="F26" s="165">
        <v>2</v>
      </c>
      <c r="G26" s="165">
        <v>0</v>
      </c>
      <c r="H26" s="165">
        <f t="shared" si="1"/>
        <v>2</v>
      </c>
    </row>
    <row r="27" spans="1:8" ht="21" customHeight="1">
      <c r="A27" s="1"/>
      <c r="B27" s="184" t="s">
        <v>185</v>
      </c>
      <c r="C27" s="1"/>
      <c r="D27" s="1"/>
      <c r="E27" s="165"/>
      <c r="F27" s="165">
        <v>1</v>
      </c>
      <c r="G27" s="165">
        <v>0</v>
      </c>
      <c r="H27" s="165">
        <f t="shared" si="1"/>
        <v>1</v>
      </c>
    </row>
    <row r="28" spans="1:8" ht="21" customHeight="1">
      <c r="A28" s="1"/>
      <c r="B28" s="1" t="s">
        <v>48</v>
      </c>
      <c r="C28" s="1"/>
      <c r="D28" s="1"/>
      <c r="E28" s="165"/>
      <c r="F28" s="165">
        <v>0</v>
      </c>
      <c r="G28" s="165">
        <v>1</v>
      </c>
      <c r="H28" s="165">
        <f t="shared" si="1"/>
        <v>1</v>
      </c>
    </row>
    <row r="29" spans="1:8" ht="21" customHeight="1">
      <c r="A29" s="1"/>
      <c r="B29" s="1" t="s">
        <v>210</v>
      </c>
      <c r="C29" s="1"/>
      <c r="D29" s="1"/>
      <c r="E29" s="165"/>
      <c r="F29" s="165">
        <v>0</v>
      </c>
      <c r="G29" s="165">
        <v>1</v>
      </c>
      <c r="H29" s="165">
        <f t="shared" si="1"/>
        <v>1</v>
      </c>
    </row>
    <row r="30" spans="1:8" ht="9" customHeight="1">
      <c r="A30" s="1"/>
      <c r="B30" s="1"/>
      <c r="C30" s="1"/>
      <c r="D30" s="1"/>
      <c r="E30" s="165"/>
      <c r="F30" s="165"/>
      <c r="G30" s="165"/>
      <c r="H30" s="165"/>
    </row>
    <row r="31" spans="1:8" ht="21" customHeight="1">
      <c r="A31" s="178" t="s">
        <v>211</v>
      </c>
      <c r="B31" s="175"/>
      <c r="C31" s="178"/>
      <c r="D31" s="178"/>
      <c r="E31" s="179" t="s">
        <v>65</v>
      </c>
      <c r="F31" s="180">
        <f>SUM(F32:F34)</f>
        <v>9</v>
      </c>
      <c r="G31" s="180">
        <f>SUM(G32:G34)</f>
        <v>2</v>
      </c>
      <c r="H31" s="180">
        <f>SUM(F31:G31)</f>
        <v>11</v>
      </c>
    </row>
    <row r="32" spans="1:8" ht="21" customHeight="1">
      <c r="A32" s="1"/>
      <c r="B32" s="1" t="s">
        <v>53</v>
      </c>
      <c r="C32" s="1"/>
      <c r="D32" s="1"/>
      <c r="E32" s="165"/>
      <c r="F32" s="165">
        <v>0</v>
      </c>
      <c r="G32" s="165">
        <v>1</v>
      </c>
      <c r="H32" s="165">
        <f>SUM(F32:G32)</f>
        <v>1</v>
      </c>
    </row>
    <row r="33" spans="1:8" ht="21" customHeight="1">
      <c r="A33" s="1"/>
      <c r="B33" s="1" t="s">
        <v>45</v>
      </c>
      <c r="C33" s="1"/>
      <c r="D33" s="1"/>
      <c r="E33" s="165"/>
      <c r="F33" s="165">
        <v>8</v>
      </c>
      <c r="G33" s="165">
        <v>1</v>
      </c>
      <c r="H33" s="165">
        <f>SUM(F33:G33)</f>
        <v>9</v>
      </c>
    </row>
    <row r="34" spans="1:8" ht="21" customHeight="1">
      <c r="A34" s="1"/>
      <c r="B34" s="1" t="s">
        <v>119</v>
      </c>
      <c r="C34" s="1"/>
      <c r="D34" s="1"/>
      <c r="E34" s="165"/>
      <c r="F34" s="165">
        <v>1</v>
      </c>
      <c r="G34" s="165">
        <v>0</v>
      </c>
      <c r="H34" s="165">
        <f>SUM(F34:G34)</f>
        <v>1</v>
      </c>
    </row>
    <row r="35" spans="1:8" ht="9" customHeight="1">
      <c r="A35" s="1"/>
      <c r="B35" s="1"/>
      <c r="C35" s="1"/>
      <c r="D35" s="1"/>
      <c r="E35" s="165"/>
      <c r="F35" s="165"/>
      <c r="G35" s="165"/>
      <c r="H35" s="165"/>
    </row>
    <row r="36" spans="1:8" ht="21" customHeight="1">
      <c r="A36" s="178" t="s">
        <v>212</v>
      </c>
      <c r="B36" s="195"/>
      <c r="C36" s="178"/>
      <c r="D36" s="178"/>
      <c r="E36" s="179" t="s">
        <v>65</v>
      </c>
      <c r="F36" s="180">
        <f>SUM(F37:F41)</f>
        <v>7</v>
      </c>
      <c r="G36" s="180">
        <f>SUM(G37:G41)</f>
        <v>5</v>
      </c>
      <c r="H36" s="180">
        <f t="shared" ref="H36:H41" si="2">SUM(F36:G36)</f>
        <v>12</v>
      </c>
    </row>
    <row r="37" spans="1:8" s="172" customFormat="1" ht="21" customHeight="1">
      <c r="A37" s="27"/>
      <c r="B37" s="1" t="s">
        <v>45</v>
      </c>
      <c r="C37" s="27"/>
      <c r="D37" s="27"/>
      <c r="E37" s="173"/>
      <c r="F37" s="174">
        <v>3</v>
      </c>
      <c r="G37" s="174">
        <v>3</v>
      </c>
      <c r="H37" s="174">
        <f t="shared" si="2"/>
        <v>6</v>
      </c>
    </row>
    <row r="38" spans="1:8" s="172" customFormat="1" ht="21" customHeight="1">
      <c r="A38" s="27"/>
      <c r="B38" s="1" t="s">
        <v>119</v>
      </c>
      <c r="C38" s="27"/>
      <c r="D38" s="27"/>
      <c r="E38" s="173"/>
      <c r="F38" s="174">
        <v>3</v>
      </c>
      <c r="G38" s="174">
        <v>0</v>
      </c>
      <c r="H38" s="174">
        <f t="shared" si="2"/>
        <v>3</v>
      </c>
    </row>
    <row r="39" spans="1:8" s="172" customFormat="1" ht="21" customHeight="1">
      <c r="A39" s="1"/>
      <c r="B39" s="1" t="s">
        <v>213</v>
      </c>
      <c r="C39" s="1"/>
      <c r="D39" s="1"/>
      <c r="E39" s="165"/>
      <c r="F39" s="174">
        <v>1</v>
      </c>
      <c r="G39" s="174">
        <v>0</v>
      </c>
      <c r="H39" s="174">
        <f t="shared" si="2"/>
        <v>1</v>
      </c>
    </row>
    <row r="40" spans="1:8" s="172" customFormat="1" ht="21" customHeight="1">
      <c r="A40" s="1"/>
      <c r="B40" s="1" t="s">
        <v>214</v>
      </c>
      <c r="C40" s="1"/>
      <c r="D40" s="1"/>
      <c r="E40" s="165"/>
      <c r="F40" s="174">
        <v>0</v>
      </c>
      <c r="G40" s="174">
        <v>1</v>
      </c>
      <c r="H40" s="174">
        <f t="shared" si="2"/>
        <v>1</v>
      </c>
    </row>
    <row r="41" spans="1:8" s="172" customFormat="1" ht="21" customHeight="1">
      <c r="A41" s="1"/>
      <c r="B41" s="1" t="s">
        <v>215</v>
      </c>
      <c r="C41" s="1"/>
      <c r="D41" s="1"/>
      <c r="E41" s="165"/>
      <c r="F41" s="174">
        <v>0</v>
      </c>
      <c r="G41" s="174">
        <v>1</v>
      </c>
      <c r="H41" s="174">
        <f t="shared" si="2"/>
        <v>1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&amp;L&amp;"TH SarabunPSK,ธรรมดา"หน้าที่ 44  สถิติโรคมะเร็ง  ปี พ.ศ. 2555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H39"/>
  <sheetViews>
    <sheetView topLeftCell="A22" workbookViewId="0">
      <selection activeCell="A22" sqref="A1:XFD1048576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33" customFormat="1" ht="21" customHeight="1">
      <c r="A4" s="178" t="s">
        <v>216</v>
      </c>
      <c r="B4" s="175"/>
      <c r="C4" s="178"/>
      <c r="D4" s="178"/>
      <c r="E4" s="179" t="s">
        <v>65</v>
      </c>
      <c r="F4" s="180">
        <f>SUM(F5:F10)</f>
        <v>17</v>
      </c>
      <c r="G4" s="180">
        <f>SUM(G5:G10)</f>
        <v>32</v>
      </c>
      <c r="H4" s="180">
        <f>SUM(H5:H10)</f>
        <v>49</v>
      </c>
    </row>
    <row r="5" spans="1:8" s="33" customFormat="1" ht="21" customHeight="1">
      <c r="B5" s="1" t="s">
        <v>53</v>
      </c>
      <c r="E5" s="41"/>
      <c r="F5" s="165">
        <v>0</v>
      </c>
      <c r="G5" s="165">
        <v>3</v>
      </c>
      <c r="H5" s="165">
        <f t="shared" ref="H5:H10" si="0">SUM(F5:G5)</f>
        <v>3</v>
      </c>
    </row>
    <row r="6" spans="1:8" s="33" customFormat="1" ht="21" customHeight="1">
      <c r="B6" s="1" t="s">
        <v>217</v>
      </c>
      <c r="E6" s="41"/>
      <c r="F6" s="165">
        <v>1</v>
      </c>
      <c r="G6" s="165">
        <v>0</v>
      </c>
      <c r="H6" s="165">
        <f t="shared" si="0"/>
        <v>1</v>
      </c>
    </row>
    <row r="7" spans="1:8" s="1" customFormat="1" ht="21" customHeight="1">
      <c r="B7" s="1" t="s">
        <v>45</v>
      </c>
      <c r="C7" s="33"/>
      <c r="D7" s="33"/>
      <c r="E7" s="41"/>
      <c r="F7" s="165">
        <v>9</v>
      </c>
      <c r="G7" s="165">
        <v>22</v>
      </c>
      <c r="H7" s="165">
        <f t="shared" si="0"/>
        <v>31</v>
      </c>
    </row>
    <row r="8" spans="1:8" s="1" customFormat="1" ht="21" customHeight="1">
      <c r="B8" s="1" t="s">
        <v>119</v>
      </c>
      <c r="C8" s="33"/>
      <c r="D8" s="33"/>
      <c r="E8" s="41"/>
      <c r="F8" s="165">
        <v>4</v>
      </c>
      <c r="G8" s="165">
        <v>7</v>
      </c>
      <c r="H8" s="165">
        <f t="shared" si="0"/>
        <v>11</v>
      </c>
    </row>
    <row r="9" spans="1:8" s="1" customFormat="1" ht="21" customHeight="1">
      <c r="B9" s="1" t="s">
        <v>185</v>
      </c>
      <c r="E9" s="165"/>
      <c r="F9" s="165">
        <v>2</v>
      </c>
      <c r="G9" s="165">
        <v>0</v>
      </c>
      <c r="H9" s="165">
        <f t="shared" si="0"/>
        <v>2</v>
      </c>
    </row>
    <row r="10" spans="1:8" s="1" customFormat="1" ht="21" customHeight="1">
      <c r="B10" s="1" t="s">
        <v>218</v>
      </c>
      <c r="E10" s="165"/>
      <c r="F10" s="165">
        <v>1</v>
      </c>
      <c r="G10" s="165">
        <v>0</v>
      </c>
      <c r="H10" s="165">
        <f t="shared" si="0"/>
        <v>1</v>
      </c>
    </row>
    <row r="11" spans="1:8" s="1" customFormat="1" ht="9" customHeight="1">
      <c r="E11" s="165"/>
      <c r="F11" s="165"/>
      <c r="G11" s="165"/>
      <c r="H11" s="165"/>
    </row>
    <row r="12" spans="1:8" s="1" customFormat="1" ht="21" customHeight="1">
      <c r="A12" s="178" t="s">
        <v>219</v>
      </c>
      <c r="B12" s="175"/>
      <c r="C12" s="178"/>
      <c r="D12" s="178"/>
      <c r="E12" s="179" t="s">
        <v>65</v>
      </c>
      <c r="F12" s="180">
        <f>SUM(F13:F20)</f>
        <v>7</v>
      </c>
      <c r="G12" s="180">
        <f>SUM(G13:G19)</f>
        <v>5</v>
      </c>
      <c r="H12" s="180">
        <f t="shared" ref="H12:H20" si="1">SUM(F12:G12)</f>
        <v>12</v>
      </c>
    </row>
    <row r="13" spans="1:8" s="1" customFormat="1" ht="21" customHeight="1">
      <c r="B13" s="1" t="s">
        <v>104</v>
      </c>
      <c r="C13" s="33"/>
      <c r="D13" s="33"/>
      <c r="E13" s="41"/>
      <c r="F13" s="165">
        <v>1</v>
      </c>
      <c r="G13" s="165">
        <v>0</v>
      </c>
      <c r="H13" s="165">
        <f t="shared" si="1"/>
        <v>1</v>
      </c>
    </row>
    <row r="14" spans="1:8" s="1" customFormat="1" ht="21" customHeight="1">
      <c r="B14" s="1" t="s">
        <v>45</v>
      </c>
      <c r="E14" s="165"/>
      <c r="F14" s="165">
        <v>1</v>
      </c>
      <c r="G14" s="165">
        <v>1</v>
      </c>
      <c r="H14" s="165">
        <f t="shared" si="1"/>
        <v>2</v>
      </c>
    </row>
    <row r="15" spans="1:8" s="1" customFormat="1" ht="21" customHeight="1">
      <c r="B15" s="1" t="s">
        <v>119</v>
      </c>
      <c r="C15" s="33"/>
      <c r="D15" s="33"/>
      <c r="E15" s="165"/>
      <c r="F15" s="165">
        <v>1</v>
      </c>
      <c r="G15" s="165">
        <v>0</v>
      </c>
      <c r="H15" s="165">
        <f t="shared" si="1"/>
        <v>1</v>
      </c>
    </row>
    <row r="16" spans="1:8" s="1" customFormat="1" ht="21" customHeight="1">
      <c r="B16" s="1" t="s">
        <v>41</v>
      </c>
      <c r="E16" s="165"/>
      <c r="F16" s="165">
        <v>2</v>
      </c>
      <c r="G16" s="165">
        <v>0</v>
      </c>
      <c r="H16" s="165">
        <f t="shared" si="1"/>
        <v>2</v>
      </c>
    </row>
    <row r="17" spans="1:8" s="1" customFormat="1" ht="21" customHeight="1">
      <c r="B17" s="1" t="s">
        <v>220</v>
      </c>
      <c r="E17" s="165"/>
      <c r="F17" s="165">
        <v>0</v>
      </c>
      <c r="G17" s="165">
        <v>1</v>
      </c>
      <c r="H17" s="165">
        <f t="shared" si="1"/>
        <v>1</v>
      </c>
    </row>
    <row r="18" spans="1:8" s="1" customFormat="1" ht="21" customHeight="1">
      <c r="B18" s="1" t="s">
        <v>213</v>
      </c>
      <c r="E18" s="165"/>
      <c r="F18" s="165">
        <v>0</v>
      </c>
      <c r="G18" s="165">
        <v>1</v>
      </c>
      <c r="H18" s="165">
        <f t="shared" si="1"/>
        <v>1</v>
      </c>
    </row>
    <row r="19" spans="1:8" s="33" customFormat="1" ht="21" customHeight="1">
      <c r="B19" s="1" t="s">
        <v>187</v>
      </c>
      <c r="C19" s="1"/>
      <c r="D19" s="1"/>
      <c r="E19" s="165"/>
      <c r="F19" s="165">
        <v>1</v>
      </c>
      <c r="G19" s="165">
        <v>2</v>
      </c>
      <c r="H19" s="165">
        <f t="shared" si="1"/>
        <v>3</v>
      </c>
    </row>
    <row r="20" spans="1:8" s="33" customFormat="1" ht="21" customHeight="1">
      <c r="B20" s="1" t="s">
        <v>48</v>
      </c>
      <c r="C20" s="1"/>
      <c r="D20" s="1"/>
      <c r="E20" s="165"/>
      <c r="F20" s="165">
        <v>1</v>
      </c>
      <c r="G20" s="165">
        <v>0</v>
      </c>
      <c r="H20" s="165">
        <f t="shared" si="1"/>
        <v>1</v>
      </c>
    </row>
    <row r="21" spans="1:8" s="33" customFormat="1" ht="9" customHeight="1">
      <c r="B21" s="1"/>
      <c r="C21" s="1"/>
      <c r="D21" s="1"/>
      <c r="E21" s="165"/>
      <c r="F21" s="165"/>
      <c r="G21" s="165"/>
      <c r="H21" s="165"/>
    </row>
    <row r="22" spans="1:8" s="1" customFormat="1" ht="21" customHeight="1">
      <c r="A22" s="178" t="s">
        <v>227</v>
      </c>
      <c r="B22" s="196"/>
      <c r="C22" s="178"/>
      <c r="D22" s="178"/>
      <c r="E22" s="179" t="s">
        <v>65</v>
      </c>
      <c r="F22" s="180">
        <f>SUM(F23:F26)</f>
        <v>2</v>
      </c>
      <c r="G22" s="180">
        <f>SUM(G23:G26)</f>
        <v>4</v>
      </c>
      <c r="H22" s="180">
        <f>SUM(H23:H26)</f>
        <v>6</v>
      </c>
    </row>
    <row r="23" spans="1:8" s="1" customFormat="1" ht="21" customHeight="1">
      <c r="B23" s="1" t="s">
        <v>45</v>
      </c>
      <c r="C23" s="33"/>
      <c r="D23" s="33"/>
      <c r="E23" s="41"/>
      <c r="F23" s="165">
        <v>0</v>
      </c>
      <c r="G23" s="165">
        <v>2</v>
      </c>
      <c r="H23" s="165">
        <f>SUM(F23:G23)</f>
        <v>2</v>
      </c>
    </row>
    <row r="24" spans="1:8" s="1" customFormat="1" ht="21" customHeight="1">
      <c r="B24" s="1" t="s">
        <v>41</v>
      </c>
      <c r="E24" s="165"/>
      <c r="F24" s="165">
        <v>1</v>
      </c>
      <c r="G24" s="165">
        <v>0</v>
      </c>
      <c r="H24" s="165">
        <f>SUM(F24:G24)</f>
        <v>1</v>
      </c>
    </row>
    <row r="25" spans="1:8" s="33" customFormat="1" ht="21" customHeight="1">
      <c r="B25" s="1" t="s">
        <v>187</v>
      </c>
      <c r="C25" s="1"/>
      <c r="D25" s="1"/>
      <c r="E25" s="165"/>
      <c r="F25" s="165">
        <v>0</v>
      </c>
      <c r="G25" s="165">
        <v>2</v>
      </c>
      <c r="H25" s="165">
        <f>SUM(F25:G25)</f>
        <v>2</v>
      </c>
    </row>
    <row r="26" spans="1:8" s="33" customFormat="1" ht="21" customHeight="1">
      <c r="B26" s="1" t="s">
        <v>221</v>
      </c>
      <c r="C26" s="1"/>
      <c r="D26" s="1"/>
      <c r="E26" s="165"/>
      <c r="F26" s="165">
        <v>1</v>
      </c>
      <c r="G26" s="165">
        <v>0</v>
      </c>
      <c r="H26" s="165">
        <f>SUM(F26:G26)</f>
        <v>1</v>
      </c>
    </row>
    <row r="27" spans="1:8" ht="9" customHeight="1"/>
    <row r="28" spans="1:8" s="1" customFormat="1" ht="21" customHeight="1">
      <c r="A28" s="178" t="s">
        <v>222</v>
      </c>
      <c r="B28" s="175"/>
      <c r="C28" s="178"/>
      <c r="D28" s="178"/>
      <c r="E28" s="179" t="s">
        <v>65</v>
      </c>
      <c r="F28" s="180">
        <f>SUM(F29:F33)</f>
        <v>16</v>
      </c>
      <c r="G28" s="180">
        <f>SUM(G29:G33)</f>
        <v>7</v>
      </c>
      <c r="H28" s="180">
        <f t="shared" ref="H28:H33" si="2">SUM(F28:G28)</f>
        <v>23</v>
      </c>
    </row>
    <row r="29" spans="1:8" s="1" customFormat="1" ht="21" customHeight="1">
      <c r="B29" s="1" t="s">
        <v>45</v>
      </c>
      <c r="C29" s="33"/>
      <c r="D29" s="33"/>
      <c r="E29" s="41"/>
      <c r="F29" s="165">
        <v>8</v>
      </c>
      <c r="G29" s="165">
        <v>3</v>
      </c>
      <c r="H29" s="165">
        <f t="shared" si="2"/>
        <v>11</v>
      </c>
    </row>
    <row r="30" spans="1:8" s="1" customFormat="1" ht="21" customHeight="1">
      <c r="B30" s="1" t="s">
        <v>119</v>
      </c>
      <c r="C30" s="33"/>
      <c r="D30" s="33"/>
      <c r="E30" s="41"/>
      <c r="F30" s="165">
        <v>4</v>
      </c>
      <c r="G30" s="165">
        <v>2</v>
      </c>
      <c r="H30" s="165">
        <v>1</v>
      </c>
    </row>
    <row r="31" spans="1:8" s="1" customFormat="1" ht="21" customHeight="1">
      <c r="B31" s="1" t="s">
        <v>185</v>
      </c>
      <c r="E31" s="165"/>
      <c r="F31" s="165">
        <v>2</v>
      </c>
      <c r="G31" s="165">
        <v>0</v>
      </c>
      <c r="H31" s="165">
        <f t="shared" si="2"/>
        <v>2</v>
      </c>
    </row>
    <row r="32" spans="1:8" s="1" customFormat="1" ht="21" customHeight="1">
      <c r="B32" s="1" t="s">
        <v>221</v>
      </c>
      <c r="E32" s="165"/>
      <c r="F32" s="165">
        <v>1</v>
      </c>
      <c r="G32" s="165">
        <v>2</v>
      </c>
      <c r="H32" s="165">
        <f t="shared" si="2"/>
        <v>3</v>
      </c>
    </row>
    <row r="33" spans="1:8" s="1" customFormat="1" ht="21" customHeight="1">
      <c r="B33" s="1" t="s">
        <v>223</v>
      </c>
      <c r="E33" s="165"/>
      <c r="F33" s="165">
        <v>1</v>
      </c>
      <c r="G33" s="165">
        <v>0</v>
      </c>
      <c r="H33" s="165">
        <f t="shared" si="2"/>
        <v>1</v>
      </c>
    </row>
    <row r="34" spans="1:8" s="1" customFormat="1" ht="9" customHeight="1">
      <c r="E34" s="165"/>
      <c r="F34" s="165"/>
      <c r="G34" s="165"/>
      <c r="H34" s="165"/>
    </row>
    <row r="35" spans="1:8" s="1" customFormat="1" ht="21" customHeight="1">
      <c r="A35" s="178" t="s">
        <v>224</v>
      </c>
      <c r="B35" s="178" t="s">
        <v>225</v>
      </c>
      <c r="C35" s="175"/>
      <c r="D35" s="175"/>
      <c r="E35" s="179" t="s">
        <v>65</v>
      </c>
      <c r="F35" s="180">
        <f>SUM(F36:F39)</f>
        <v>8</v>
      </c>
      <c r="G35" s="180">
        <f>SUM(G37:G39)</f>
        <v>0</v>
      </c>
      <c r="H35" s="180">
        <f>SUM(F35:G35)</f>
        <v>8</v>
      </c>
    </row>
    <row r="36" spans="1:8" s="1" customFormat="1" ht="21" customHeight="1">
      <c r="B36" s="1" t="s">
        <v>43</v>
      </c>
      <c r="E36" s="41"/>
      <c r="F36" s="165">
        <v>1</v>
      </c>
      <c r="G36" s="165">
        <v>0</v>
      </c>
      <c r="H36" s="165">
        <f>SUM(F36:G36)</f>
        <v>1</v>
      </c>
    </row>
    <row r="37" spans="1:8" s="1" customFormat="1" ht="21" customHeight="1">
      <c r="B37" s="1" t="s">
        <v>45</v>
      </c>
      <c r="E37" s="165"/>
      <c r="F37" s="165">
        <v>5</v>
      </c>
      <c r="G37" s="165">
        <v>0</v>
      </c>
      <c r="H37" s="165">
        <f>SUM(F37:G37)</f>
        <v>5</v>
      </c>
    </row>
    <row r="38" spans="1:8" s="1" customFormat="1" ht="21" customHeight="1">
      <c r="B38" s="1" t="s">
        <v>119</v>
      </c>
      <c r="E38" s="165"/>
      <c r="F38" s="165">
        <v>1</v>
      </c>
      <c r="G38" s="165">
        <v>0</v>
      </c>
      <c r="H38" s="165">
        <f>SUM(F38:G38)</f>
        <v>1</v>
      </c>
    </row>
    <row r="39" spans="1:8" s="33" customFormat="1" ht="21" customHeight="1">
      <c r="B39" s="1" t="s">
        <v>185</v>
      </c>
      <c r="C39" s="1"/>
      <c r="D39" s="1"/>
      <c r="E39" s="165"/>
      <c r="F39" s="165">
        <v>1</v>
      </c>
      <c r="G39" s="165">
        <v>0</v>
      </c>
      <c r="H39" s="165">
        <f>SUM(F39:G39)</f>
        <v>1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&amp;Rโรงพยาบาลมะเร็งอุบลราชธานี (Hospital  Based  Cancer  Registry)  หน้าที่  45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40"/>
  <sheetViews>
    <sheetView topLeftCell="A13" workbookViewId="0">
      <selection activeCell="F8" sqref="F8"/>
    </sheetView>
  </sheetViews>
  <sheetFormatPr defaultRowHeight="24"/>
  <cols>
    <col min="1" max="1" width="43.7109375" style="1" customWidth="1"/>
    <col min="2" max="2" width="12.140625" style="1" customWidth="1"/>
    <col min="3" max="3" width="37.28515625" style="1" customWidth="1"/>
    <col min="4" max="4" width="9.140625" style="1"/>
    <col min="5" max="5" width="40.7109375" style="1" customWidth="1"/>
    <col min="6" max="16384" width="9.140625" style="1"/>
  </cols>
  <sheetData>
    <row r="1" spans="1:13" s="15" customFormat="1" ht="31.5" customHeight="1">
      <c r="A1" s="208" t="s">
        <v>68</v>
      </c>
      <c r="B1" s="208"/>
      <c r="C1" s="208"/>
      <c r="E1" s="16"/>
    </row>
    <row r="2" spans="1:13" ht="10.5" customHeight="1"/>
    <row r="3" spans="1:13">
      <c r="A3" s="4" t="s">
        <v>103</v>
      </c>
      <c r="B3" s="4" t="s">
        <v>2</v>
      </c>
      <c r="C3" s="23" t="s">
        <v>102</v>
      </c>
    </row>
    <row r="4" spans="1:13">
      <c r="A4" s="103" t="s">
        <v>53</v>
      </c>
      <c r="B4" s="101">
        <v>18</v>
      </c>
      <c r="C4" s="104">
        <f t="shared" ref="C4:C16" si="0">B4*100/$B$17</f>
        <v>4.1860465116279073</v>
      </c>
      <c r="E4" s="17" t="s">
        <v>154</v>
      </c>
      <c r="F4" s="2">
        <v>375</v>
      </c>
      <c r="G4" s="18">
        <f>F4*100/389</f>
        <v>96.401028277634964</v>
      </c>
      <c r="H4" s="10">
        <v>87.21</v>
      </c>
      <c r="K4" s="19"/>
      <c r="M4" s="2"/>
    </row>
    <row r="5" spans="1:13">
      <c r="A5" s="105" t="s">
        <v>104</v>
      </c>
      <c r="B5" s="97">
        <v>3</v>
      </c>
      <c r="C5" s="106">
        <f t="shared" si="0"/>
        <v>0.69767441860465118</v>
      </c>
      <c r="E5" s="17" t="s">
        <v>155</v>
      </c>
      <c r="F5" s="2">
        <v>18</v>
      </c>
      <c r="G5" s="18">
        <f>F5*100/389</f>
        <v>4.6272493573264786</v>
      </c>
      <c r="H5" s="10">
        <v>4.1900000000000004</v>
      </c>
      <c r="K5" s="19"/>
      <c r="M5" s="2"/>
    </row>
    <row r="6" spans="1:13">
      <c r="A6" s="105" t="s">
        <v>41</v>
      </c>
      <c r="B6" s="97">
        <v>6</v>
      </c>
      <c r="C6" s="106">
        <f t="shared" si="0"/>
        <v>1.3953488372093024</v>
      </c>
      <c r="E6" s="17" t="s">
        <v>156</v>
      </c>
      <c r="F6" s="2">
        <v>9</v>
      </c>
      <c r="G6" s="18">
        <f>F7*100/389</f>
        <v>1.5424164524421593</v>
      </c>
      <c r="H6" s="10">
        <v>2.09</v>
      </c>
      <c r="K6" s="19"/>
      <c r="M6" s="2"/>
    </row>
    <row r="7" spans="1:13">
      <c r="A7" s="105" t="s">
        <v>105</v>
      </c>
      <c r="B7" s="97">
        <v>1</v>
      </c>
      <c r="C7" s="106">
        <f t="shared" si="0"/>
        <v>0.23255813953488372</v>
      </c>
      <c r="E7" s="17" t="s">
        <v>157</v>
      </c>
      <c r="F7" s="20">
        <v>6</v>
      </c>
      <c r="G7" s="18">
        <f>F8*100/389</f>
        <v>5.6555269922879177</v>
      </c>
      <c r="H7" s="10">
        <v>1.4</v>
      </c>
      <c r="K7" s="2"/>
      <c r="M7" s="2"/>
    </row>
    <row r="8" spans="1:13">
      <c r="A8" s="105" t="s">
        <v>42</v>
      </c>
      <c r="B8" s="97">
        <v>9</v>
      </c>
      <c r="C8" s="106">
        <f t="shared" si="0"/>
        <v>2.0930232558139537</v>
      </c>
      <c r="E8" s="25" t="s">
        <v>199</v>
      </c>
      <c r="F8" s="2">
        <v>22</v>
      </c>
      <c r="H8" s="10">
        <v>5.0999999999999996</v>
      </c>
      <c r="K8" s="2"/>
      <c r="M8" s="2"/>
    </row>
    <row r="9" spans="1:13">
      <c r="A9" s="105" t="s">
        <v>106</v>
      </c>
      <c r="B9" s="97">
        <v>375</v>
      </c>
      <c r="C9" s="106">
        <f t="shared" si="0"/>
        <v>87.20930232558139</v>
      </c>
      <c r="E9" s="17"/>
      <c r="F9" s="26">
        <f>SUM(F4:F8)</f>
        <v>430</v>
      </c>
      <c r="G9" s="18">
        <f>SUM(G4:G8)</f>
        <v>108.22622107969151</v>
      </c>
      <c r="H9" s="18">
        <f>SUM(H4:H8)</f>
        <v>99.99</v>
      </c>
      <c r="K9" s="2"/>
      <c r="M9" s="2"/>
    </row>
    <row r="10" spans="1:13">
      <c r="A10" s="105" t="s">
        <v>107</v>
      </c>
      <c r="B10" s="97">
        <v>1</v>
      </c>
      <c r="C10" s="106">
        <f t="shared" si="0"/>
        <v>0.23255813953488372</v>
      </c>
      <c r="E10" s="17"/>
      <c r="F10" s="20">
        <f>SUM(F4:F9)</f>
        <v>860</v>
      </c>
      <c r="K10" s="2"/>
      <c r="M10" s="2"/>
    </row>
    <row r="11" spans="1:13">
      <c r="A11" s="105" t="s">
        <v>56</v>
      </c>
      <c r="B11" s="97">
        <v>4</v>
      </c>
      <c r="C11" s="106">
        <f t="shared" si="0"/>
        <v>0.93023255813953487</v>
      </c>
      <c r="E11" s="17"/>
      <c r="F11" s="20">
        <f>390-358</f>
        <v>32</v>
      </c>
      <c r="K11" s="2"/>
      <c r="M11" s="2"/>
    </row>
    <row r="12" spans="1:13">
      <c r="A12" s="105" t="s">
        <v>49</v>
      </c>
      <c r="B12" s="97">
        <v>4</v>
      </c>
      <c r="C12" s="106">
        <f t="shared" si="0"/>
        <v>0.93023255813953487</v>
      </c>
      <c r="E12" s="17"/>
      <c r="F12" s="20"/>
      <c r="K12" s="2"/>
      <c r="M12" s="2"/>
    </row>
    <row r="13" spans="1:13">
      <c r="A13" s="105" t="s">
        <v>108</v>
      </c>
      <c r="B13" s="97">
        <v>5</v>
      </c>
      <c r="C13" s="106">
        <f t="shared" si="0"/>
        <v>1.1627906976744187</v>
      </c>
      <c r="E13" s="17"/>
      <c r="F13" s="20"/>
      <c r="K13" s="2"/>
      <c r="M13" s="2"/>
    </row>
    <row r="14" spans="1:13">
      <c r="A14" s="105" t="s">
        <v>109</v>
      </c>
      <c r="B14" s="97">
        <v>1</v>
      </c>
      <c r="C14" s="106">
        <f t="shared" si="0"/>
        <v>0.23255813953488372</v>
      </c>
      <c r="E14" s="17"/>
      <c r="F14" s="20"/>
      <c r="K14" s="2"/>
      <c r="M14" s="2"/>
    </row>
    <row r="15" spans="1:13">
      <c r="A15" s="105" t="s">
        <v>110</v>
      </c>
      <c r="B15" s="97">
        <v>1</v>
      </c>
      <c r="C15" s="106">
        <f t="shared" si="0"/>
        <v>0.23255813953488372</v>
      </c>
      <c r="E15" s="17"/>
      <c r="F15" s="20"/>
      <c r="K15" s="2"/>
      <c r="M15" s="2"/>
    </row>
    <row r="16" spans="1:13">
      <c r="A16" s="107" t="s">
        <v>111</v>
      </c>
      <c r="B16" s="99">
        <v>2</v>
      </c>
      <c r="C16" s="108">
        <f t="shared" si="0"/>
        <v>0.46511627906976744</v>
      </c>
      <c r="E16" s="17"/>
      <c r="F16" s="20"/>
      <c r="K16" s="2"/>
      <c r="M16" s="2"/>
    </row>
    <row r="17" spans="1:13" ht="24.75" thickBot="1">
      <c r="A17" s="6" t="s">
        <v>5</v>
      </c>
      <c r="B17" s="6">
        <f>SUM(B4:B16)</f>
        <v>430</v>
      </c>
      <c r="C17" s="24">
        <f>SUM(C4:C16)</f>
        <v>100.00000000000001</v>
      </c>
      <c r="E17" s="17"/>
      <c r="F17" s="20"/>
      <c r="K17" s="2"/>
      <c r="M17" s="2"/>
    </row>
    <row r="18" spans="1:13" ht="24" customHeight="1" thickTop="1">
      <c r="A18" s="19"/>
      <c r="B18" s="19"/>
      <c r="C18" s="22"/>
      <c r="E18" s="21"/>
      <c r="F18" s="19"/>
      <c r="K18" s="2"/>
      <c r="M18" s="2"/>
    </row>
    <row r="19" spans="1:13" ht="27.75">
      <c r="A19" s="208" t="s">
        <v>66</v>
      </c>
      <c r="B19" s="208"/>
      <c r="C19" s="208"/>
      <c r="E19" s="21"/>
      <c r="F19" s="19"/>
      <c r="K19" s="2"/>
      <c r="M19" s="2"/>
    </row>
    <row r="20" spans="1:13">
      <c r="B20" s="3"/>
      <c r="K20" s="2"/>
      <c r="M20" s="2"/>
    </row>
    <row r="21" spans="1:13">
      <c r="K21" s="2"/>
      <c r="M21" s="2"/>
    </row>
    <row r="22" spans="1:13">
      <c r="K22" s="2"/>
      <c r="M22" s="2"/>
    </row>
    <row r="23" spans="1:13" ht="26.25" customHeight="1">
      <c r="K23" s="2"/>
      <c r="M23" s="2"/>
    </row>
    <row r="24" spans="1:13">
      <c r="K24" s="2"/>
      <c r="M24" s="2"/>
    </row>
    <row r="25" spans="1:13">
      <c r="K25" s="2"/>
      <c r="M25" s="2"/>
    </row>
    <row r="26" spans="1:13">
      <c r="J26" s="2"/>
      <c r="K26" s="2"/>
    </row>
    <row r="27" spans="1:13">
      <c r="H27" s="2"/>
      <c r="J27" s="19"/>
      <c r="L27" s="2"/>
    </row>
    <row r="28" spans="1:13">
      <c r="J28" s="19"/>
      <c r="L28" s="2"/>
    </row>
    <row r="29" spans="1:13">
      <c r="J29" s="19"/>
      <c r="L29" s="2"/>
    </row>
    <row r="30" spans="1:13">
      <c r="J30" s="2"/>
      <c r="L30" s="2"/>
    </row>
    <row r="31" spans="1:13">
      <c r="J31" s="2"/>
      <c r="L31" s="2"/>
    </row>
    <row r="32" spans="1:13">
      <c r="J32" s="2"/>
      <c r="L32" s="2"/>
    </row>
    <row r="33" spans="10:12">
      <c r="J33" s="2"/>
      <c r="L33" s="2"/>
    </row>
    <row r="34" spans="10:12">
      <c r="J34" s="2"/>
      <c r="L34" s="2"/>
    </row>
    <row r="35" spans="10:12">
      <c r="J35" s="2"/>
      <c r="L35" s="2"/>
    </row>
    <row r="36" spans="10:12">
      <c r="J36" s="2"/>
      <c r="L36" s="2"/>
    </row>
    <row r="37" spans="10:12">
      <c r="J37" s="2"/>
      <c r="L37" s="2"/>
    </row>
    <row r="38" spans="10:12">
      <c r="J38" s="2"/>
      <c r="L38" s="2"/>
    </row>
    <row r="39" spans="10:12">
      <c r="J39" s="2"/>
      <c r="L39" s="2"/>
    </row>
    <row r="40" spans="10:12">
      <c r="J40" s="2"/>
      <c r="L40" s="2"/>
    </row>
  </sheetData>
  <mergeCells count="2">
    <mergeCell ref="A1:C1"/>
    <mergeCell ref="A19:C19"/>
  </mergeCells>
  <phoneticPr fontId="0" type="noConversion"/>
  <pageMargins left="0.78740157480314965" right="0.78740157480314965" top="0.78740157480314965" bottom="0.59055118110236227" header="0.19685039370078741" footer="0.19685039370078741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 19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H39"/>
  <sheetViews>
    <sheetView tabSelected="1" workbookViewId="0">
      <selection sqref="A1:XFD1048576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21" customHeight="1">
      <c r="A4" s="178" t="s">
        <v>228</v>
      </c>
      <c r="B4" s="175"/>
      <c r="C4" s="178"/>
      <c r="D4" s="178"/>
      <c r="E4" s="179" t="s">
        <v>65</v>
      </c>
      <c r="F4" s="180">
        <f>SUM(F5:F10)</f>
        <v>98</v>
      </c>
      <c r="G4" s="180">
        <f>SUM(G5:G10)</f>
        <v>27</v>
      </c>
      <c r="H4" s="180">
        <f t="shared" ref="H4:H10" si="0">SUM(F4:G4)</f>
        <v>125</v>
      </c>
    </row>
    <row r="5" spans="1:8" s="1" customFormat="1" ht="21" customHeight="1">
      <c r="B5" s="1" t="s">
        <v>53</v>
      </c>
      <c r="E5" s="165"/>
      <c r="F5" s="165">
        <v>1</v>
      </c>
      <c r="G5" s="165">
        <v>2</v>
      </c>
      <c r="H5" s="165">
        <f t="shared" si="0"/>
        <v>3</v>
      </c>
    </row>
    <row r="6" spans="1:8" s="1" customFormat="1" ht="21" customHeight="1">
      <c r="B6" s="1" t="s">
        <v>229</v>
      </c>
      <c r="E6" s="165"/>
      <c r="F6" s="165">
        <v>26</v>
      </c>
      <c r="G6" s="165">
        <v>7</v>
      </c>
      <c r="H6" s="165">
        <f t="shared" si="0"/>
        <v>33</v>
      </c>
    </row>
    <row r="7" spans="1:8" s="1" customFormat="1" ht="21" customHeight="1">
      <c r="B7" s="1" t="s">
        <v>140</v>
      </c>
      <c r="E7" s="165"/>
      <c r="F7" s="165">
        <v>52</v>
      </c>
      <c r="G7" s="165">
        <v>11</v>
      </c>
      <c r="H7" s="165">
        <f t="shared" si="0"/>
        <v>63</v>
      </c>
    </row>
    <row r="8" spans="1:8" s="1" customFormat="1" ht="21" customHeight="1">
      <c r="B8" s="1" t="s">
        <v>45</v>
      </c>
      <c r="E8" s="165"/>
      <c r="F8" s="165">
        <v>6</v>
      </c>
      <c r="G8" s="165">
        <v>4</v>
      </c>
      <c r="H8" s="165">
        <f t="shared" si="0"/>
        <v>10</v>
      </c>
    </row>
    <row r="9" spans="1:8" s="1" customFormat="1" ht="21" customHeight="1">
      <c r="B9" s="1" t="s">
        <v>119</v>
      </c>
      <c r="E9" s="165"/>
      <c r="F9" s="165">
        <v>3</v>
      </c>
      <c r="G9" s="165">
        <v>0</v>
      </c>
      <c r="H9" s="165">
        <f t="shared" si="0"/>
        <v>3</v>
      </c>
    </row>
    <row r="10" spans="1:8" s="1" customFormat="1" ht="21" customHeight="1">
      <c r="B10" s="1" t="s">
        <v>185</v>
      </c>
      <c r="E10" s="165"/>
      <c r="F10" s="165">
        <v>10</v>
      </c>
      <c r="G10" s="165">
        <v>3</v>
      </c>
      <c r="H10" s="165">
        <f t="shared" si="0"/>
        <v>13</v>
      </c>
    </row>
    <row r="11" spans="1:8" s="1" customFormat="1" ht="9" customHeight="1">
      <c r="E11" s="165"/>
      <c r="F11" s="165"/>
      <c r="G11" s="165"/>
      <c r="H11" s="165"/>
    </row>
    <row r="12" spans="1:8" s="1" customFormat="1" ht="21" customHeight="1">
      <c r="A12" s="178" t="s">
        <v>230</v>
      </c>
      <c r="B12" s="175"/>
      <c r="C12" s="178"/>
      <c r="D12" s="178"/>
      <c r="E12" s="179" t="s">
        <v>65</v>
      </c>
      <c r="F12" s="180">
        <f>SUM(F13:F18)</f>
        <v>17</v>
      </c>
      <c r="G12" s="180">
        <f>SUM(G13:G18)</f>
        <v>1</v>
      </c>
      <c r="H12" s="180">
        <f>SUM(H13:H18)</f>
        <v>18</v>
      </c>
    </row>
    <row r="13" spans="1:8" s="1" customFormat="1" ht="21" customHeight="1">
      <c r="A13" s="33"/>
      <c r="B13" s="1" t="s">
        <v>53</v>
      </c>
      <c r="E13" s="165"/>
      <c r="F13" s="165">
        <v>1</v>
      </c>
      <c r="G13" s="165">
        <v>0</v>
      </c>
      <c r="H13" s="165">
        <f t="shared" ref="H13:H18" si="1">SUM(F13:G13)</f>
        <v>1</v>
      </c>
    </row>
    <row r="14" spans="1:8" s="1" customFormat="1" ht="21" customHeight="1">
      <c r="B14" s="1" t="s">
        <v>140</v>
      </c>
      <c r="E14" s="165"/>
      <c r="F14" s="165">
        <v>1</v>
      </c>
      <c r="G14" s="165">
        <v>0</v>
      </c>
      <c r="H14" s="165">
        <f t="shared" si="1"/>
        <v>1</v>
      </c>
    </row>
    <row r="15" spans="1:8" s="1" customFormat="1" ht="21" customHeight="1">
      <c r="B15" s="1" t="s">
        <v>45</v>
      </c>
      <c r="E15" s="165"/>
      <c r="F15" s="165">
        <v>8</v>
      </c>
      <c r="G15" s="165">
        <v>0</v>
      </c>
      <c r="H15" s="165">
        <f t="shared" si="1"/>
        <v>8</v>
      </c>
    </row>
    <row r="16" spans="1:8" s="1" customFormat="1" ht="21" customHeight="1">
      <c r="B16" s="1" t="s">
        <v>119</v>
      </c>
      <c r="E16" s="165"/>
      <c r="F16" s="165">
        <v>4</v>
      </c>
      <c r="G16" s="165">
        <v>0</v>
      </c>
      <c r="H16" s="165">
        <f t="shared" si="1"/>
        <v>4</v>
      </c>
    </row>
    <row r="17" spans="1:8" s="1" customFormat="1" ht="21" customHeight="1">
      <c r="B17" s="1" t="s">
        <v>185</v>
      </c>
      <c r="E17" s="165"/>
      <c r="F17" s="165">
        <v>2</v>
      </c>
      <c r="G17" s="165">
        <v>1</v>
      </c>
      <c r="H17" s="165">
        <f t="shared" si="1"/>
        <v>3</v>
      </c>
    </row>
    <row r="18" spans="1:8" s="1" customFormat="1" ht="21" customHeight="1">
      <c r="B18" s="1" t="s">
        <v>41</v>
      </c>
      <c r="E18" s="165"/>
      <c r="F18" s="165">
        <v>1</v>
      </c>
      <c r="G18" s="165">
        <v>0</v>
      </c>
      <c r="H18" s="165">
        <f t="shared" si="1"/>
        <v>1</v>
      </c>
    </row>
    <row r="19" spans="1:8" s="1" customFormat="1" ht="9" customHeight="1">
      <c r="E19" s="165"/>
      <c r="F19" s="165"/>
      <c r="G19" s="165"/>
      <c r="H19" s="165"/>
    </row>
    <row r="20" spans="1:8" s="1" customFormat="1" ht="21" customHeight="1">
      <c r="A20" s="178" t="s">
        <v>231</v>
      </c>
      <c r="B20" s="175"/>
      <c r="C20" s="178"/>
      <c r="D20" s="178"/>
      <c r="E20" s="179" t="s">
        <v>65</v>
      </c>
      <c r="F20" s="180">
        <f>SUM(F21:F24)</f>
        <v>11</v>
      </c>
      <c r="G20" s="180">
        <f>SUM(G21:G24)</f>
        <v>1</v>
      </c>
      <c r="H20" s="180">
        <f>SUM(H21:H24)</f>
        <v>12</v>
      </c>
    </row>
    <row r="21" spans="1:8" s="1" customFormat="1" ht="21" customHeight="1">
      <c r="B21" s="1" t="s">
        <v>229</v>
      </c>
      <c r="E21" s="165"/>
      <c r="F21" s="165">
        <v>1</v>
      </c>
      <c r="G21" s="165">
        <v>0</v>
      </c>
      <c r="H21" s="165">
        <f>SUM(F21:G21)</f>
        <v>1</v>
      </c>
    </row>
    <row r="22" spans="1:8" s="1" customFormat="1" ht="21" customHeight="1">
      <c r="B22" s="1" t="s">
        <v>45</v>
      </c>
      <c r="E22" s="165"/>
      <c r="F22" s="165">
        <v>6</v>
      </c>
      <c r="G22" s="165">
        <v>0</v>
      </c>
      <c r="H22" s="165">
        <f>SUM(F22:G22)</f>
        <v>6</v>
      </c>
    </row>
    <row r="23" spans="1:8" s="1" customFormat="1" ht="21" customHeight="1">
      <c r="B23" s="1" t="s">
        <v>119</v>
      </c>
      <c r="E23" s="165"/>
      <c r="F23" s="165">
        <v>2</v>
      </c>
      <c r="G23" s="165">
        <v>1</v>
      </c>
      <c r="H23" s="165">
        <f>SUM(F23:G23)</f>
        <v>3</v>
      </c>
    </row>
    <row r="24" spans="1:8" s="1" customFormat="1" ht="21" customHeight="1">
      <c r="B24" s="1" t="s">
        <v>185</v>
      </c>
      <c r="E24" s="165"/>
      <c r="F24" s="165">
        <v>2</v>
      </c>
      <c r="G24" s="165">
        <v>0</v>
      </c>
      <c r="H24" s="165">
        <f>SUM(F24:G24)</f>
        <v>2</v>
      </c>
    </row>
    <row r="25" spans="1:8" s="1" customFormat="1" ht="9" customHeight="1">
      <c r="E25" s="165"/>
      <c r="F25" s="165"/>
      <c r="G25" s="165"/>
      <c r="H25" s="3"/>
    </row>
    <row r="26" spans="1:8" s="1" customFormat="1" ht="21" customHeight="1">
      <c r="A26" s="178" t="s">
        <v>232</v>
      </c>
      <c r="B26" s="175"/>
      <c r="C26" s="175"/>
      <c r="D26" s="175"/>
      <c r="E26" s="179" t="s">
        <v>65</v>
      </c>
      <c r="F26" s="180">
        <f>SUM(F27)</f>
        <v>2</v>
      </c>
      <c r="G26" s="180">
        <f>SUM(G27)</f>
        <v>0</v>
      </c>
      <c r="H26" s="180">
        <f>SUM(H27)</f>
        <v>2</v>
      </c>
    </row>
    <row r="27" spans="1:8" s="1" customFormat="1" ht="21" customHeight="1">
      <c r="A27" s="33"/>
      <c r="B27" s="1" t="s">
        <v>45</v>
      </c>
      <c r="E27" s="41"/>
      <c r="F27" s="165">
        <v>2</v>
      </c>
      <c r="G27" s="165">
        <v>0</v>
      </c>
      <c r="H27" s="165">
        <f>SUM(F27:G27)</f>
        <v>2</v>
      </c>
    </row>
    <row r="28" spans="1:8" s="33" customFormat="1" ht="9" customHeight="1">
      <c r="B28" s="1"/>
      <c r="C28" s="1"/>
      <c r="D28" s="1"/>
      <c r="E28" s="165"/>
      <c r="F28" s="165"/>
      <c r="G28" s="165"/>
      <c r="H28" s="165"/>
    </row>
    <row r="29" spans="1:8" s="33" customFormat="1" ht="21" customHeight="1">
      <c r="A29" s="178" t="s">
        <v>233</v>
      </c>
      <c r="B29" s="175"/>
      <c r="C29" s="175"/>
      <c r="D29" s="175"/>
      <c r="E29" s="179" t="s">
        <v>65</v>
      </c>
      <c r="F29" s="180">
        <f>SUM(F30:F37)</f>
        <v>34</v>
      </c>
      <c r="G29" s="180">
        <f>SUM(G30:G37)</f>
        <v>8</v>
      </c>
      <c r="H29" s="180">
        <f t="shared" ref="H29:H37" si="2">SUM(F29:G29)</f>
        <v>42</v>
      </c>
    </row>
    <row r="30" spans="1:8" s="33" customFormat="1" ht="21" customHeight="1">
      <c r="A30" s="1"/>
      <c r="B30" s="1" t="s">
        <v>53</v>
      </c>
      <c r="C30" s="1"/>
      <c r="D30" s="1"/>
      <c r="E30" s="165"/>
      <c r="F30" s="165">
        <v>3</v>
      </c>
      <c r="G30" s="165">
        <v>0</v>
      </c>
      <c r="H30" s="165">
        <f t="shared" si="2"/>
        <v>3</v>
      </c>
    </row>
    <row r="31" spans="1:8" s="33" customFormat="1" ht="21" customHeight="1">
      <c r="A31" s="1"/>
      <c r="B31" s="1" t="s">
        <v>229</v>
      </c>
      <c r="C31" s="1"/>
      <c r="D31" s="1"/>
      <c r="E31" s="165"/>
      <c r="F31" s="165">
        <v>2</v>
      </c>
      <c r="G31" s="165">
        <v>0</v>
      </c>
      <c r="H31" s="165">
        <f t="shared" si="2"/>
        <v>2</v>
      </c>
    </row>
    <row r="32" spans="1:8" s="33" customFormat="1" ht="21" customHeight="1">
      <c r="A32" s="1"/>
      <c r="B32" s="1" t="s">
        <v>140</v>
      </c>
      <c r="C32" s="1"/>
      <c r="D32" s="1"/>
      <c r="E32" s="165"/>
      <c r="F32" s="165">
        <v>1</v>
      </c>
      <c r="G32" s="165">
        <v>0</v>
      </c>
      <c r="H32" s="165">
        <f t="shared" si="2"/>
        <v>1</v>
      </c>
    </row>
    <row r="33" spans="1:8" s="33" customFormat="1" ht="21" customHeight="1">
      <c r="A33" s="1"/>
      <c r="B33" s="1" t="s">
        <v>45</v>
      </c>
      <c r="C33" s="1"/>
      <c r="D33" s="1"/>
      <c r="E33" s="165"/>
      <c r="F33" s="165">
        <v>17</v>
      </c>
      <c r="G33" s="165">
        <v>5</v>
      </c>
      <c r="H33" s="165">
        <f t="shared" si="2"/>
        <v>22</v>
      </c>
    </row>
    <row r="34" spans="1:8" s="33" customFormat="1" ht="21" customHeight="1">
      <c r="A34" s="1"/>
      <c r="B34" s="1" t="s">
        <v>119</v>
      </c>
      <c r="C34" s="1"/>
      <c r="D34" s="1"/>
      <c r="E34" s="165"/>
      <c r="F34" s="165">
        <v>4</v>
      </c>
      <c r="G34" s="165">
        <v>0</v>
      </c>
      <c r="H34" s="165">
        <f t="shared" si="2"/>
        <v>4</v>
      </c>
    </row>
    <row r="35" spans="1:8" s="33" customFormat="1" ht="21" customHeight="1">
      <c r="A35" s="1"/>
      <c r="B35" s="1" t="s">
        <v>185</v>
      </c>
      <c r="C35" s="1"/>
      <c r="D35" s="1"/>
      <c r="E35" s="165"/>
      <c r="F35" s="165">
        <v>3</v>
      </c>
      <c r="G35" s="165">
        <v>0</v>
      </c>
      <c r="H35" s="165">
        <f t="shared" si="2"/>
        <v>3</v>
      </c>
    </row>
    <row r="36" spans="1:8" s="33" customFormat="1" ht="21" customHeight="1">
      <c r="A36" s="1"/>
      <c r="B36" s="1" t="s">
        <v>41</v>
      </c>
      <c r="C36" s="1"/>
      <c r="D36" s="1"/>
      <c r="E36" s="165"/>
      <c r="F36" s="165">
        <v>4</v>
      </c>
      <c r="G36" s="165">
        <v>2</v>
      </c>
      <c r="H36" s="165">
        <f t="shared" si="2"/>
        <v>6</v>
      </c>
    </row>
    <row r="37" spans="1:8" s="33" customFormat="1" ht="21" customHeight="1">
      <c r="B37" s="1" t="s">
        <v>42</v>
      </c>
      <c r="C37" s="1"/>
      <c r="D37" s="1"/>
      <c r="E37" s="165"/>
      <c r="F37" s="165">
        <v>0</v>
      </c>
      <c r="G37" s="165">
        <v>1</v>
      </c>
      <c r="H37" s="165">
        <f t="shared" si="2"/>
        <v>1</v>
      </c>
    </row>
    <row r="38" spans="1:8" s="188" customFormat="1" ht="21" customHeight="1">
      <c r="E38" s="189"/>
      <c r="F38" s="189"/>
      <c r="G38" s="189"/>
      <c r="H38" s="189"/>
    </row>
    <row r="39" spans="1:8" s="190" customFormat="1" ht="21" customHeight="1">
      <c r="B39" s="188"/>
      <c r="C39" s="188"/>
      <c r="D39" s="188"/>
      <c r="E39" s="189"/>
      <c r="F39" s="189"/>
      <c r="G39" s="189"/>
      <c r="H39" s="189"/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&amp;L&amp;"TH SarabunPSK,ธรรมดา"หน้าที่ 46  สถิติโรคมะเร็ง  ปี พ.ศ. 2555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J15" sqref="J15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21" customHeight="1">
      <c r="A4" s="178" t="s">
        <v>234</v>
      </c>
      <c r="B4" s="175"/>
      <c r="C4" s="178"/>
      <c r="D4" s="178"/>
      <c r="E4" s="179" t="s">
        <v>65</v>
      </c>
      <c r="F4" s="180">
        <f>SUM(F5:F14)</f>
        <v>35</v>
      </c>
      <c r="G4" s="180">
        <f>SUM(G5:G14)</f>
        <v>29</v>
      </c>
      <c r="H4" s="180">
        <f t="shared" ref="H4:H13" si="0">SUM(F4:G4)</f>
        <v>64</v>
      </c>
    </row>
    <row r="5" spans="1:8" s="1" customFormat="1" ht="21" customHeight="1">
      <c r="B5" s="1" t="s">
        <v>53</v>
      </c>
      <c r="E5" s="165"/>
      <c r="F5" s="165">
        <v>0</v>
      </c>
      <c r="G5" s="165">
        <v>1</v>
      </c>
      <c r="H5" s="165">
        <f t="shared" si="0"/>
        <v>1</v>
      </c>
    </row>
    <row r="6" spans="1:8" s="1" customFormat="1" ht="21" customHeight="1">
      <c r="B6" s="1" t="s">
        <v>229</v>
      </c>
      <c r="E6" s="165"/>
      <c r="F6" s="165">
        <v>0</v>
      </c>
      <c r="G6" s="165">
        <v>1</v>
      </c>
      <c r="H6" s="165">
        <f t="shared" si="0"/>
        <v>1</v>
      </c>
    </row>
    <row r="7" spans="1:8" s="1" customFormat="1" ht="21" customHeight="1">
      <c r="B7" s="1" t="s">
        <v>41</v>
      </c>
      <c r="E7" s="165"/>
      <c r="F7" s="165">
        <v>24</v>
      </c>
      <c r="G7" s="165">
        <v>17</v>
      </c>
      <c r="H7" s="165">
        <f t="shared" si="0"/>
        <v>41</v>
      </c>
    </row>
    <row r="8" spans="1:8" s="1" customFormat="1" ht="21" customHeight="1">
      <c r="B8" s="1" t="s">
        <v>42</v>
      </c>
      <c r="E8" s="165"/>
      <c r="F8" s="165">
        <v>1</v>
      </c>
      <c r="G8" s="165">
        <v>0</v>
      </c>
      <c r="H8" s="165">
        <f t="shared" si="0"/>
        <v>1</v>
      </c>
    </row>
    <row r="9" spans="1:8" s="1" customFormat="1" ht="21" customHeight="1">
      <c r="A9" s="166"/>
      <c r="B9" s="1" t="s">
        <v>144</v>
      </c>
      <c r="E9" s="165"/>
      <c r="F9" s="165">
        <v>0</v>
      </c>
      <c r="G9" s="165">
        <v>1</v>
      </c>
      <c r="H9" s="165">
        <f t="shared" si="0"/>
        <v>1</v>
      </c>
    </row>
    <row r="10" spans="1:8" s="1" customFormat="1" ht="21" customHeight="1">
      <c r="A10" s="166"/>
      <c r="B10" s="1" t="s">
        <v>93</v>
      </c>
      <c r="E10" s="165"/>
      <c r="F10" s="165">
        <v>6</v>
      </c>
      <c r="G10" s="165">
        <v>6</v>
      </c>
      <c r="H10" s="165">
        <f t="shared" si="0"/>
        <v>12</v>
      </c>
    </row>
    <row r="11" spans="1:8" s="1" customFormat="1" ht="21" customHeight="1">
      <c r="A11" s="166"/>
      <c r="B11" s="1" t="s">
        <v>210</v>
      </c>
      <c r="E11" s="165"/>
      <c r="F11" s="165">
        <v>0</v>
      </c>
      <c r="G11" s="165">
        <v>1</v>
      </c>
      <c r="H11" s="165">
        <f t="shared" si="0"/>
        <v>1</v>
      </c>
    </row>
    <row r="12" spans="1:8" s="1" customFormat="1" ht="21" customHeight="1">
      <c r="A12" s="166"/>
      <c r="B12" s="1" t="s">
        <v>141</v>
      </c>
      <c r="E12" s="165"/>
      <c r="F12" s="165">
        <v>1</v>
      </c>
      <c r="G12" s="165">
        <v>1</v>
      </c>
      <c r="H12" s="165">
        <f t="shared" si="0"/>
        <v>2</v>
      </c>
    </row>
    <row r="13" spans="1:8" s="1" customFormat="1" ht="21" customHeight="1">
      <c r="A13" s="166"/>
      <c r="B13" s="1" t="s">
        <v>221</v>
      </c>
      <c r="E13" s="165"/>
      <c r="F13" s="165">
        <v>3</v>
      </c>
      <c r="G13" s="165">
        <v>1</v>
      </c>
      <c r="H13" s="165">
        <f t="shared" si="0"/>
        <v>4</v>
      </c>
    </row>
    <row r="14" spans="1:8" s="1" customFormat="1" ht="6.75" customHeight="1">
      <c r="A14" s="166"/>
      <c r="E14" s="165"/>
      <c r="F14" s="165"/>
      <c r="G14" s="165"/>
      <c r="H14" s="165"/>
    </row>
    <row r="15" spans="1:8" s="33" customFormat="1" ht="21" customHeight="1">
      <c r="A15" s="178" t="s">
        <v>235</v>
      </c>
      <c r="B15" s="175"/>
      <c r="C15" s="197"/>
      <c r="D15" s="197"/>
      <c r="E15" s="179" t="s">
        <v>65</v>
      </c>
      <c r="F15" s="180">
        <f>SUM(F16:F18)</f>
        <v>3</v>
      </c>
      <c r="G15" s="180">
        <f>SUM(G16:G18)</f>
        <v>2</v>
      </c>
      <c r="H15" s="180">
        <f>SUM(H16:H18)</f>
        <v>5</v>
      </c>
    </row>
    <row r="16" spans="1:8" s="33" customFormat="1" ht="21" customHeight="1">
      <c r="B16" s="1" t="s">
        <v>236</v>
      </c>
      <c r="C16" s="31"/>
      <c r="D16" s="31"/>
      <c r="E16" s="41"/>
      <c r="F16" s="165">
        <v>0</v>
      </c>
      <c r="G16" s="165">
        <v>1</v>
      </c>
      <c r="H16" s="165">
        <f>SUM(F16:G16)</f>
        <v>1</v>
      </c>
    </row>
    <row r="17" spans="1:8" s="33" customFormat="1" ht="21" customHeight="1">
      <c r="B17" s="1" t="s">
        <v>141</v>
      </c>
      <c r="C17" s="31"/>
      <c r="D17" s="31"/>
      <c r="E17" s="41"/>
      <c r="F17" s="165">
        <v>0</v>
      </c>
      <c r="G17" s="165">
        <v>1</v>
      </c>
      <c r="H17" s="165">
        <f>SUM(F17:G17)</f>
        <v>1</v>
      </c>
    </row>
    <row r="18" spans="1:8" s="1" customFormat="1" ht="21" customHeight="1">
      <c r="A18" s="166"/>
      <c r="B18" s="1" t="s">
        <v>221</v>
      </c>
      <c r="C18" s="31"/>
      <c r="D18" s="31"/>
      <c r="E18" s="41"/>
      <c r="F18" s="165">
        <v>3</v>
      </c>
      <c r="G18" s="165">
        <v>0</v>
      </c>
      <c r="H18" s="165">
        <f>SUM(F18:G18)</f>
        <v>3</v>
      </c>
    </row>
    <row r="19" spans="1:8" s="1" customFormat="1" ht="6.75" customHeight="1">
      <c r="A19" s="166"/>
      <c r="C19" s="31"/>
      <c r="D19" s="31"/>
      <c r="E19" s="41"/>
      <c r="F19" s="165"/>
      <c r="G19" s="165"/>
      <c r="H19" s="165"/>
    </row>
    <row r="20" spans="1:8" s="1" customFormat="1" ht="21" customHeight="1">
      <c r="A20" s="178" t="s">
        <v>237</v>
      </c>
      <c r="B20" s="175"/>
      <c r="C20" s="178"/>
      <c r="D20" s="178"/>
      <c r="E20" s="179" t="s">
        <v>65</v>
      </c>
      <c r="F20" s="180">
        <f>SUM(F21:F26)</f>
        <v>40</v>
      </c>
      <c r="G20" s="180">
        <f>SUM(G21:G26)</f>
        <v>43</v>
      </c>
      <c r="H20" s="180">
        <f t="shared" ref="H20:H25" si="1">SUM(F20:G20)</f>
        <v>83</v>
      </c>
    </row>
    <row r="21" spans="1:8" s="1" customFormat="1" ht="21" customHeight="1">
      <c r="B21" s="1" t="s">
        <v>53</v>
      </c>
      <c r="E21" s="165"/>
      <c r="F21" s="165">
        <v>4</v>
      </c>
      <c r="G21" s="165">
        <v>2</v>
      </c>
      <c r="H21" s="165">
        <f t="shared" si="1"/>
        <v>6</v>
      </c>
    </row>
    <row r="22" spans="1:8" s="1" customFormat="1" ht="21" customHeight="1">
      <c r="A22" s="166"/>
      <c r="B22" s="1" t="s">
        <v>140</v>
      </c>
      <c r="E22" s="165"/>
      <c r="F22" s="165">
        <v>1</v>
      </c>
      <c r="G22" s="165">
        <v>0</v>
      </c>
      <c r="H22" s="165">
        <f t="shared" si="1"/>
        <v>1</v>
      </c>
    </row>
    <row r="23" spans="1:8" s="1" customFormat="1" ht="21" customHeight="1">
      <c r="A23" s="166"/>
      <c r="B23" s="1" t="s">
        <v>41</v>
      </c>
      <c r="E23" s="165"/>
      <c r="F23" s="165">
        <v>34</v>
      </c>
      <c r="G23" s="165">
        <v>39</v>
      </c>
      <c r="H23" s="165">
        <f t="shared" si="1"/>
        <v>73</v>
      </c>
    </row>
    <row r="24" spans="1:8" s="1" customFormat="1" ht="21" customHeight="1">
      <c r="A24" s="166"/>
      <c r="B24" s="1" t="s">
        <v>42</v>
      </c>
      <c r="C24" s="166"/>
      <c r="D24" s="166"/>
      <c r="E24" s="167"/>
      <c r="F24" s="165">
        <v>1</v>
      </c>
      <c r="G24" s="165">
        <v>1</v>
      </c>
      <c r="H24" s="165">
        <f t="shared" si="1"/>
        <v>2</v>
      </c>
    </row>
    <row r="25" spans="1:8" s="1" customFormat="1" ht="21" customHeight="1">
      <c r="A25" s="166"/>
      <c r="B25" s="1" t="s">
        <v>141</v>
      </c>
      <c r="C25" s="166"/>
      <c r="D25" s="166"/>
      <c r="E25" s="167"/>
      <c r="F25" s="165">
        <v>0</v>
      </c>
      <c r="G25" s="165">
        <v>1</v>
      </c>
      <c r="H25" s="165">
        <f t="shared" si="1"/>
        <v>1</v>
      </c>
    </row>
    <row r="26" spans="1:8" s="1" customFormat="1" ht="6.75" customHeight="1">
      <c r="A26" s="166"/>
      <c r="C26" s="166"/>
      <c r="D26" s="166"/>
      <c r="E26" s="167"/>
      <c r="F26" s="165"/>
      <c r="G26" s="165"/>
      <c r="H26" s="165"/>
    </row>
    <row r="27" spans="1:8" s="1" customFormat="1" ht="21" customHeight="1">
      <c r="A27" s="197" t="s">
        <v>238</v>
      </c>
      <c r="B27" s="178" t="s">
        <v>239</v>
      </c>
      <c r="C27" s="197"/>
      <c r="D27" s="197"/>
      <c r="E27" s="179" t="s">
        <v>65</v>
      </c>
      <c r="F27" s="180">
        <f>SUM(F28:F29)</f>
        <v>14</v>
      </c>
      <c r="G27" s="180">
        <f>SUM(G28:G29)</f>
        <v>13</v>
      </c>
      <c r="H27" s="180">
        <f>SUM(H28:H29)</f>
        <v>27</v>
      </c>
    </row>
    <row r="28" spans="1:8" s="1" customFormat="1" ht="21" customHeight="1">
      <c r="A28" s="31"/>
      <c r="B28" s="1" t="s">
        <v>53</v>
      </c>
      <c r="C28" s="31"/>
      <c r="D28" s="31"/>
      <c r="E28" s="41"/>
      <c r="F28" s="165">
        <f>SUM(E28)</f>
        <v>0</v>
      </c>
      <c r="G28" s="165">
        <v>1</v>
      </c>
      <c r="H28" s="165">
        <f>SUM(F28:G28)</f>
        <v>1</v>
      </c>
    </row>
    <row r="29" spans="1:8" s="1" customFormat="1" ht="21" customHeight="1">
      <c r="A29" s="166"/>
      <c r="B29" s="1" t="s">
        <v>41</v>
      </c>
      <c r="C29" s="166"/>
      <c r="D29" s="166"/>
      <c r="E29" s="167"/>
      <c r="F29" s="165">
        <v>14</v>
      </c>
      <c r="G29" s="165">
        <v>12</v>
      </c>
      <c r="H29" s="165">
        <f>SUM(F29:G29)</f>
        <v>26</v>
      </c>
    </row>
    <row r="30" spans="1:8" s="33" customFormat="1" ht="6.75" customHeight="1">
      <c r="B30" s="1"/>
      <c r="C30" s="166"/>
      <c r="D30" s="166"/>
      <c r="E30" s="167"/>
      <c r="F30" s="165"/>
      <c r="G30" s="165"/>
      <c r="H30" s="165"/>
    </row>
    <row r="31" spans="1:8" s="1" customFormat="1" ht="21" customHeight="1">
      <c r="A31" s="178" t="s">
        <v>240</v>
      </c>
      <c r="B31" s="175"/>
      <c r="C31" s="178"/>
      <c r="D31" s="178"/>
      <c r="E31" s="179" t="s">
        <v>65</v>
      </c>
      <c r="F31" s="180">
        <f>SUM(F32:F42)</f>
        <v>83</v>
      </c>
      <c r="G31" s="180">
        <f>SUM(G32:G42)</f>
        <v>72</v>
      </c>
      <c r="H31" s="180">
        <f>SUM(H32:H42)</f>
        <v>155</v>
      </c>
    </row>
    <row r="32" spans="1:8" s="1" customFormat="1" ht="21" customHeight="1">
      <c r="B32" s="1" t="s">
        <v>53</v>
      </c>
      <c r="E32" s="165"/>
      <c r="F32" s="165">
        <v>12</v>
      </c>
      <c r="G32" s="165">
        <v>5</v>
      </c>
      <c r="H32" s="165">
        <f>SUM(F32:G32)</f>
        <v>17</v>
      </c>
    </row>
    <row r="33" spans="1:8" s="1" customFormat="1" ht="21" customHeight="1">
      <c r="B33" s="1" t="s">
        <v>95</v>
      </c>
      <c r="E33" s="165"/>
      <c r="F33" s="165">
        <v>1</v>
      </c>
      <c r="G33" s="165">
        <v>0</v>
      </c>
      <c r="H33" s="165">
        <f t="shared" ref="H33:H42" si="2">SUM(F33:G33)</f>
        <v>1</v>
      </c>
    </row>
    <row r="34" spans="1:8" s="1" customFormat="1" ht="21" customHeight="1">
      <c r="B34" s="1" t="s">
        <v>45</v>
      </c>
      <c r="E34" s="165"/>
      <c r="F34" s="165">
        <v>1</v>
      </c>
      <c r="G34" s="165">
        <v>1</v>
      </c>
      <c r="H34" s="165">
        <f t="shared" si="2"/>
        <v>2</v>
      </c>
    </row>
    <row r="35" spans="1:8" s="1" customFormat="1" ht="21" customHeight="1">
      <c r="B35" s="1" t="s">
        <v>41</v>
      </c>
      <c r="E35" s="165"/>
      <c r="F35" s="165">
        <v>64</v>
      </c>
      <c r="G35" s="165">
        <v>62</v>
      </c>
      <c r="H35" s="165">
        <f t="shared" si="2"/>
        <v>126</v>
      </c>
    </row>
    <row r="36" spans="1:8" s="1" customFormat="1" ht="21" customHeight="1">
      <c r="B36" s="1" t="s">
        <v>142</v>
      </c>
      <c r="E36" s="165"/>
      <c r="F36" s="165">
        <v>1</v>
      </c>
      <c r="G36" s="165">
        <v>0</v>
      </c>
      <c r="H36" s="165">
        <f t="shared" si="2"/>
        <v>1</v>
      </c>
    </row>
    <row r="37" spans="1:8" s="1" customFormat="1" ht="21" customHeight="1">
      <c r="B37" s="1" t="s">
        <v>143</v>
      </c>
      <c r="E37" s="165"/>
      <c r="F37" s="165">
        <v>1</v>
      </c>
      <c r="G37" s="165">
        <v>1</v>
      </c>
      <c r="H37" s="165">
        <f t="shared" si="2"/>
        <v>2</v>
      </c>
    </row>
    <row r="38" spans="1:8" s="1" customFormat="1" ht="21" customHeight="1">
      <c r="A38" s="166"/>
      <c r="B38" s="1" t="s">
        <v>42</v>
      </c>
      <c r="E38" s="165"/>
      <c r="F38" s="165">
        <v>0</v>
      </c>
      <c r="G38" s="165">
        <v>1</v>
      </c>
      <c r="H38" s="165">
        <f t="shared" si="2"/>
        <v>1</v>
      </c>
    </row>
    <row r="39" spans="1:8" s="1" customFormat="1" ht="21" customHeight="1">
      <c r="A39" s="166"/>
      <c r="B39" s="1" t="s">
        <v>144</v>
      </c>
      <c r="E39" s="165"/>
      <c r="F39" s="165">
        <v>2</v>
      </c>
      <c r="G39" s="165">
        <v>0</v>
      </c>
      <c r="H39" s="165">
        <f t="shared" si="2"/>
        <v>2</v>
      </c>
    </row>
    <row r="40" spans="1:8" s="1" customFormat="1" ht="21" customHeight="1">
      <c r="A40" s="166"/>
      <c r="B40" s="1" t="s">
        <v>93</v>
      </c>
      <c r="E40" s="165"/>
      <c r="F40" s="165">
        <v>0</v>
      </c>
      <c r="G40" s="165">
        <v>1</v>
      </c>
      <c r="H40" s="165">
        <f t="shared" si="2"/>
        <v>1</v>
      </c>
    </row>
    <row r="41" spans="1:8" s="1" customFormat="1" ht="21" customHeight="1">
      <c r="A41" s="166"/>
      <c r="B41" s="1" t="s">
        <v>145</v>
      </c>
      <c r="E41" s="165"/>
      <c r="F41" s="165">
        <v>0</v>
      </c>
      <c r="G41" s="165">
        <v>1</v>
      </c>
      <c r="H41" s="165">
        <f t="shared" si="2"/>
        <v>1</v>
      </c>
    </row>
    <row r="42" spans="1:8" s="1" customFormat="1" ht="21" customHeight="1">
      <c r="A42" s="166"/>
      <c r="B42" s="1" t="s">
        <v>146</v>
      </c>
      <c r="E42" s="165"/>
      <c r="F42" s="165">
        <v>1</v>
      </c>
      <c r="G42" s="165">
        <v>0</v>
      </c>
      <c r="H42" s="165">
        <f t="shared" si="2"/>
        <v>1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&amp;R&amp;"TH SarabunPSK,ธรรมดา"โรงพยาบาลมะเร็งอุบลราชธานี (Hospital  Based  Cancer  Registry)  หน้าที่  47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sqref="A1:XFD1048576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33" customFormat="1" ht="21" customHeight="1">
      <c r="A4" s="178" t="s">
        <v>241</v>
      </c>
      <c r="B4" s="175"/>
      <c r="C4" s="178"/>
      <c r="D4" s="178"/>
      <c r="E4" s="179" t="s">
        <v>65</v>
      </c>
      <c r="F4" s="180">
        <f>SUM(F5:F6)</f>
        <v>0</v>
      </c>
      <c r="G4" s="180">
        <f>SUM(G5:G6)</f>
        <v>3</v>
      </c>
      <c r="H4" s="180">
        <f>SUM(F4:G4)</f>
        <v>3</v>
      </c>
    </row>
    <row r="5" spans="1:8" s="1" customFormat="1" ht="21" customHeight="1">
      <c r="B5" s="1" t="s">
        <v>45</v>
      </c>
      <c r="C5" s="33"/>
      <c r="D5" s="33"/>
      <c r="E5" s="41"/>
      <c r="F5" s="165">
        <v>0</v>
      </c>
      <c r="G5" s="165">
        <v>1</v>
      </c>
      <c r="H5" s="165">
        <f>SUM(F5:G5)</f>
        <v>1</v>
      </c>
    </row>
    <row r="6" spans="1:8" s="33" customFormat="1" ht="21" customHeight="1">
      <c r="B6" s="1" t="s">
        <v>41</v>
      </c>
      <c r="C6" s="1"/>
      <c r="D6" s="1"/>
      <c r="E6" s="41"/>
      <c r="F6" s="165">
        <v>0</v>
      </c>
      <c r="G6" s="165">
        <v>2</v>
      </c>
      <c r="H6" s="165">
        <f>SUM(F6:G6)</f>
        <v>2</v>
      </c>
    </row>
    <row r="7" spans="1:8" s="1" customFormat="1" ht="9" customHeight="1">
      <c r="E7" s="165"/>
      <c r="F7" s="165"/>
      <c r="G7" s="165"/>
      <c r="H7" s="165"/>
    </row>
    <row r="8" spans="1:8" s="1" customFormat="1" ht="21" customHeight="1">
      <c r="A8" s="178" t="s">
        <v>242</v>
      </c>
      <c r="B8" s="175"/>
      <c r="C8" s="178"/>
      <c r="D8" s="178"/>
      <c r="E8" s="179" t="s">
        <v>65</v>
      </c>
      <c r="F8" s="180">
        <f>SUM(F9:F13)</f>
        <v>166</v>
      </c>
      <c r="G8" s="180">
        <f>SUM(G9:G13)</f>
        <v>82</v>
      </c>
      <c r="H8" s="180">
        <f t="shared" ref="H8:H13" si="0">SUM(F8:G8)</f>
        <v>248</v>
      </c>
    </row>
    <row r="9" spans="1:8" s="1" customFormat="1" ht="21" customHeight="1">
      <c r="B9" s="1" t="s">
        <v>53</v>
      </c>
      <c r="E9" s="165"/>
      <c r="F9" s="165">
        <v>151</v>
      </c>
      <c r="G9" s="165">
        <v>74</v>
      </c>
      <c r="H9" s="165">
        <f t="shared" si="0"/>
        <v>225</v>
      </c>
    </row>
    <row r="10" spans="1:8" s="1" customFormat="1" ht="21" customHeight="1">
      <c r="B10" s="1" t="s">
        <v>229</v>
      </c>
      <c r="E10" s="165"/>
      <c r="F10" s="165">
        <v>1</v>
      </c>
      <c r="G10" s="165">
        <v>0</v>
      </c>
      <c r="H10" s="165">
        <f t="shared" si="0"/>
        <v>1</v>
      </c>
    </row>
    <row r="11" spans="1:8" s="1" customFormat="1" ht="21" customHeight="1">
      <c r="B11" s="1" t="s">
        <v>41</v>
      </c>
      <c r="E11" s="165"/>
      <c r="F11" s="165">
        <v>10</v>
      </c>
      <c r="G11" s="165">
        <v>4</v>
      </c>
      <c r="H11" s="165">
        <f t="shared" si="0"/>
        <v>14</v>
      </c>
    </row>
    <row r="12" spans="1:8" s="1" customFormat="1" ht="21" customHeight="1">
      <c r="B12" s="1" t="s">
        <v>54</v>
      </c>
      <c r="E12" s="165"/>
      <c r="F12" s="165">
        <v>3</v>
      </c>
      <c r="G12" s="165">
        <v>4</v>
      </c>
      <c r="H12" s="165">
        <f t="shared" si="0"/>
        <v>7</v>
      </c>
    </row>
    <row r="13" spans="1:8" s="33" customFormat="1" ht="21" customHeight="1">
      <c r="B13" s="1" t="s">
        <v>80</v>
      </c>
      <c r="C13" s="1"/>
      <c r="D13" s="1"/>
      <c r="E13" s="165"/>
      <c r="F13" s="165">
        <v>1</v>
      </c>
      <c r="G13" s="165">
        <v>0</v>
      </c>
      <c r="H13" s="165">
        <f t="shared" si="0"/>
        <v>1</v>
      </c>
    </row>
    <row r="14" spans="1:8" s="1" customFormat="1" ht="9" customHeight="1">
      <c r="E14" s="165"/>
      <c r="F14" s="165"/>
      <c r="G14" s="165"/>
      <c r="H14" s="165"/>
    </row>
    <row r="15" spans="1:8" s="1" customFormat="1" ht="21" customHeight="1">
      <c r="A15" s="178" t="s">
        <v>243</v>
      </c>
      <c r="B15" s="175"/>
      <c r="C15" s="178"/>
      <c r="D15" s="178"/>
      <c r="E15" s="179" t="s">
        <v>65</v>
      </c>
      <c r="F15" s="180">
        <f>SUM(F16:F18)</f>
        <v>9</v>
      </c>
      <c r="G15" s="180">
        <f>SUM(G16:G18)</f>
        <v>11</v>
      </c>
      <c r="H15" s="180">
        <f>SUM(F15:G15)</f>
        <v>20</v>
      </c>
    </row>
    <row r="16" spans="1:8" s="1" customFormat="1" ht="21" customHeight="1">
      <c r="B16" s="1" t="s">
        <v>53</v>
      </c>
      <c r="E16" s="165"/>
      <c r="F16" s="165">
        <v>1</v>
      </c>
      <c r="G16" s="165">
        <v>4</v>
      </c>
      <c r="H16" s="165">
        <f>SUM(F16:G16)</f>
        <v>5</v>
      </c>
    </row>
    <row r="17" spans="1:8" s="1" customFormat="1" ht="21" customHeight="1">
      <c r="A17" s="166"/>
      <c r="B17" s="1" t="s">
        <v>41</v>
      </c>
      <c r="E17" s="165"/>
      <c r="F17" s="165">
        <v>7</v>
      </c>
      <c r="G17" s="165">
        <v>7</v>
      </c>
      <c r="H17" s="165">
        <f>SUM(F17:G17)</f>
        <v>14</v>
      </c>
    </row>
    <row r="18" spans="1:8" s="33" customFormat="1" ht="21" customHeight="1">
      <c r="B18" s="1" t="s">
        <v>48</v>
      </c>
      <c r="C18" s="1"/>
      <c r="D18" s="1"/>
      <c r="E18" s="165"/>
      <c r="F18" s="165">
        <v>1</v>
      </c>
      <c r="G18" s="165">
        <v>0</v>
      </c>
      <c r="H18" s="165">
        <f>SUM(F18:G18)</f>
        <v>1</v>
      </c>
    </row>
    <row r="19" spans="1:8" s="33" customFormat="1" ht="9" customHeight="1">
      <c r="B19" s="1"/>
      <c r="C19" s="166"/>
      <c r="D19" s="166"/>
      <c r="E19" s="167"/>
      <c r="F19" s="165"/>
      <c r="G19" s="165"/>
      <c r="H19" s="165"/>
    </row>
    <row r="20" spans="1:8" s="1" customFormat="1" ht="21" customHeight="1">
      <c r="A20" s="178" t="s">
        <v>244</v>
      </c>
      <c r="B20" s="175"/>
      <c r="C20" s="178"/>
      <c r="D20" s="178"/>
      <c r="E20" s="179" t="s">
        <v>65</v>
      </c>
      <c r="F20" s="180">
        <f>SUM(F21:F23)</f>
        <v>1</v>
      </c>
      <c r="G20" s="180">
        <f>SUM(G21:G23)</f>
        <v>2</v>
      </c>
      <c r="H20" s="180">
        <f>SUM(F20:G20)</f>
        <v>3</v>
      </c>
    </row>
    <row r="21" spans="1:8" s="1" customFormat="1" ht="21" customHeight="1">
      <c r="B21" s="1" t="s">
        <v>53</v>
      </c>
      <c r="E21" s="165"/>
      <c r="F21" s="165">
        <v>1</v>
      </c>
      <c r="G21" s="165">
        <v>0</v>
      </c>
      <c r="H21" s="165">
        <f>SUM(F21:G21)</f>
        <v>1</v>
      </c>
    </row>
    <row r="22" spans="1:8" s="1" customFormat="1" ht="21" customHeight="1">
      <c r="B22" s="1" t="s">
        <v>41</v>
      </c>
      <c r="E22" s="165"/>
      <c r="F22" s="165">
        <v>0</v>
      </c>
      <c r="G22" s="165">
        <v>1</v>
      </c>
      <c r="H22" s="165">
        <f>SUM(F22:G22)</f>
        <v>1</v>
      </c>
    </row>
    <row r="23" spans="1:8" s="1" customFormat="1" ht="21" customHeight="1">
      <c r="A23" s="166"/>
      <c r="B23" s="1" t="s">
        <v>42</v>
      </c>
      <c r="E23" s="165"/>
      <c r="F23" s="165">
        <v>0</v>
      </c>
      <c r="G23" s="165">
        <v>1</v>
      </c>
      <c r="H23" s="165">
        <f>SUM(F23:G23)</f>
        <v>1</v>
      </c>
    </row>
    <row r="24" spans="1:8" s="33" customFormat="1" ht="9" customHeight="1">
      <c r="B24" s="1"/>
      <c r="C24" s="166"/>
      <c r="D24" s="166"/>
      <c r="E24" s="167"/>
      <c r="F24" s="165"/>
      <c r="G24" s="165"/>
      <c r="H24" s="165"/>
    </row>
    <row r="25" spans="1:8" s="1" customFormat="1" ht="21" customHeight="1">
      <c r="A25" s="178" t="s">
        <v>245</v>
      </c>
      <c r="B25" s="175"/>
      <c r="C25" s="178"/>
      <c r="D25" s="178"/>
      <c r="E25" s="179" t="s">
        <v>65</v>
      </c>
      <c r="F25" s="180">
        <f>SUM(F26:F29)</f>
        <v>2</v>
      </c>
      <c r="G25" s="180">
        <f>SUM(G26:G29)</f>
        <v>7</v>
      </c>
      <c r="H25" s="180">
        <f>SUM(H26:H29)</f>
        <v>9</v>
      </c>
    </row>
    <row r="26" spans="1:8" s="1" customFormat="1" ht="21" customHeight="1">
      <c r="B26" s="1" t="s">
        <v>53</v>
      </c>
      <c r="E26" s="165"/>
      <c r="F26" s="165">
        <v>0</v>
      </c>
      <c r="G26" s="165">
        <v>2</v>
      </c>
      <c r="H26" s="165">
        <f>SUM(F26:G26)</f>
        <v>2</v>
      </c>
    </row>
    <row r="27" spans="1:8" s="1" customFormat="1" ht="21" customHeight="1">
      <c r="B27" s="1" t="s">
        <v>41</v>
      </c>
      <c r="E27" s="165"/>
      <c r="F27" s="165">
        <v>2</v>
      </c>
      <c r="G27" s="165">
        <v>3</v>
      </c>
      <c r="H27" s="165">
        <f>SUM(F27:G27)</f>
        <v>5</v>
      </c>
    </row>
    <row r="28" spans="1:8" s="1" customFormat="1" ht="21" customHeight="1">
      <c r="B28" s="1" t="s">
        <v>246</v>
      </c>
      <c r="E28" s="165"/>
      <c r="F28" s="165">
        <v>0</v>
      </c>
      <c r="G28" s="165">
        <v>1</v>
      </c>
      <c r="H28" s="165">
        <f>SUM(F28:G28)</f>
        <v>1</v>
      </c>
    </row>
    <row r="29" spans="1:8" s="1" customFormat="1" ht="21" customHeight="1">
      <c r="B29" s="1" t="s">
        <v>247</v>
      </c>
      <c r="E29" s="165"/>
      <c r="F29" s="165">
        <v>0</v>
      </c>
      <c r="G29" s="165">
        <v>1</v>
      </c>
      <c r="H29" s="165">
        <f>SUM(F29:G29)</f>
        <v>1</v>
      </c>
    </row>
    <row r="30" spans="1:8" s="1" customFormat="1" ht="9" customHeight="1">
      <c r="E30" s="165"/>
      <c r="F30" s="165"/>
      <c r="G30" s="165"/>
      <c r="H30" s="165"/>
    </row>
    <row r="31" spans="1:8" s="1" customFormat="1" ht="21" customHeight="1">
      <c r="A31" s="178" t="s">
        <v>248</v>
      </c>
      <c r="B31" s="175"/>
      <c r="C31" s="178"/>
      <c r="D31" s="178"/>
      <c r="E31" s="179" t="s">
        <v>65</v>
      </c>
      <c r="F31" s="180">
        <f>SUM(F32:F41)</f>
        <v>10</v>
      </c>
      <c r="G31" s="180">
        <f>SUM(G32:G41)</f>
        <v>6</v>
      </c>
      <c r="H31" s="180">
        <f>SUM(H32:H41)</f>
        <v>16</v>
      </c>
    </row>
    <row r="32" spans="1:8" s="1" customFormat="1" ht="21" customHeight="1">
      <c r="B32" s="1" t="s">
        <v>104</v>
      </c>
      <c r="E32" s="165"/>
      <c r="F32" s="165">
        <v>1</v>
      </c>
      <c r="G32" s="165">
        <v>0</v>
      </c>
      <c r="H32" s="165">
        <f t="shared" ref="H32:H41" si="1">SUM(F32:G32)</f>
        <v>1</v>
      </c>
    </row>
    <row r="33" spans="2:8" s="1" customFormat="1" ht="21" customHeight="1">
      <c r="B33" s="1" t="s">
        <v>140</v>
      </c>
      <c r="E33" s="165"/>
      <c r="F33" s="165">
        <v>1</v>
      </c>
      <c r="G33" s="165">
        <v>0</v>
      </c>
      <c r="H33" s="165">
        <f t="shared" si="1"/>
        <v>1</v>
      </c>
    </row>
    <row r="34" spans="2:8" s="1" customFormat="1" ht="21" customHeight="1">
      <c r="B34" s="1" t="s">
        <v>45</v>
      </c>
      <c r="E34" s="165"/>
      <c r="F34" s="165">
        <v>2</v>
      </c>
      <c r="G34" s="165">
        <v>1</v>
      </c>
      <c r="H34" s="165">
        <f t="shared" si="1"/>
        <v>3</v>
      </c>
    </row>
    <row r="35" spans="2:8" s="1" customFormat="1" ht="21" customHeight="1">
      <c r="B35" s="184" t="s">
        <v>185</v>
      </c>
      <c r="E35" s="165"/>
      <c r="F35" s="165">
        <v>1</v>
      </c>
      <c r="G35" s="165">
        <v>0</v>
      </c>
      <c r="H35" s="165">
        <f t="shared" si="1"/>
        <v>1</v>
      </c>
    </row>
    <row r="36" spans="2:8" s="1" customFormat="1" ht="21" customHeight="1">
      <c r="B36" s="1" t="s">
        <v>96</v>
      </c>
      <c r="E36" s="165"/>
      <c r="F36" s="165">
        <v>0</v>
      </c>
      <c r="G36" s="165">
        <v>1</v>
      </c>
      <c r="H36" s="165">
        <f t="shared" si="1"/>
        <v>1</v>
      </c>
    </row>
    <row r="37" spans="2:8" s="1" customFormat="1" ht="21" customHeight="1">
      <c r="B37" s="1" t="s">
        <v>210</v>
      </c>
      <c r="E37" s="165"/>
      <c r="F37" s="165">
        <v>1</v>
      </c>
      <c r="G37" s="165">
        <v>1</v>
      </c>
      <c r="H37" s="165">
        <f t="shared" si="1"/>
        <v>2</v>
      </c>
    </row>
    <row r="38" spans="2:8" s="1" customFormat="1" ht="21" customHeight="1">
      <c r="B38" s="1" t="s">
        <v>249</v>
      </c>
      <c r="E38" s="165"/>
      <c r="F38" s="165">
        <v>1</v>
      </c>
      <c r="G38" s="165">
        <v>0</v>
      </c>
      <c r="H38" s="165">
        <f t="shared" si="1"/>
        <v>1</v>
      </c>
    </row>
    <row r="39" spans="2:8" s="1" customFormat="1" ht="21" customHeight="1">
      <c r="B39" s="1" t="s">
        <v>250</v>
      </c>
      <c r="E39" s="165"/>
      <c r="F39" s="165">
        <v>0</v>
      </c>
      <c r="G39" s="165">
        <v>1</v>
      </c>
      <c r="H39" s="165">
        <f t="shared" si="1"/>
        <v>1</v>
      </c>
    </row>
    <row r="40" spans="2:8" s="1" customFormat="1" ht="21" customHeight="1">
      <c r="B40" s="1" t="s">
        <v>251</v>
      </c>
      <c r="E40" s="165"/>
      <c r="F40" s="165">
        <v>3</v>
      </c>
      <c r="G40" s="165">
        <v>1</v>
      </c>
      <c r="H40" s="165">
        <f t="shared" si="1"/>
        <v>4</v>
      </c>
    </row>
    <row r="41" spans="2:8" s="1" customFormat="1" ht="21" customHeight="1">
      <c r="B41" s="1" t="s">
        <v>223</v>
      </c>
      <c r="E41" s="165"/>
      <c r="F41" s="165">
        <v>0</v>
      </c>
      <c r="G41" s="165">
        <v>1</v>
      </c>
      <c r="H41" s="165">
        <f t="shared" si="1"/>
        <v>1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&amp;L&amp;"TH SarabunPSK,ธรรมดา"หน้าที่  48  สถิติโรคมะเร็ง  ปี พ.ศ. 2555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dimension ref="A1:H44"/>
  <sheetViews>
    <sheetView topLeftCell="A31" workbookViewId="0">
      <selection activeCell="A31" sqref="A1:XFD1048576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33" customFormat="1" ht="20.25" customHeight="1">
      <c r="A4" s="178" t="s">
        <v>252</v>
      </c>
      <c r="B4" s="178"/>
      <c r="C4" s="178"/>
      <c r="D4" s="178"/>
      <c r="E4" s="179" t="s">
        <v>65</v>
      </c>
      <c r="F4" s="180">
        <f>SUM(F5:F7)</f>
        <v>1</v>
      </c>
      <c r="G4" s="180">
        <f>SUM(G5:G7)</f>
        <v>1</v>
      </c>
      <c r="H4" s="180">
        <f>SUM(F4:G4)</f>
        <v>2</v>
      </c>
    </row>
    <row r="5" spans="1:8" s="1" customFormat="1" ht="20.25" customHeight="1">
      <c r="B5" s="1" t="s">
        <v>140</v>
      </c>
      <c r="C5" s="33"/>
      <c r="D5" s="33"/>
      <c r="E5" s="41"/>
      <c r="F5" s="165">
        <v>1</v>
      </c>
      <c r="G5" s="165">
        <v>0</v>
      </c>
      <c r="H5" s="165">
        <f>SUM(F5:G5)</f>
        <v>1</v>
      </c>
    </row>
    <row r="6" spans="1:8" s="1" customFormat="1" ht="20.25" customHeight="1">
      <c r="B6" s="1" t="s">
        <v>119</v>
      </c>
      <c r="C6" s="33"/>
      <c r="D6" s="33"/>
      <c r="E6" s="41"/>
      <c r="F6" s="165">
        <v>0</v>
      </c>
      <c r="G6" s="165">
        <v>1</v>
      </c>
      <c r="H6" s="165">
        <f>SUM(F6:G6)</f>
        <v>1</v>
      </c>
    </row>
    <row r="7" spans="1:8" s="1" customFormat="1" ht="5.25" customHeight="1">
      <c r="E7" s="165"/>
      <c r="F7" s="165"/>
      <c r="G7" s="165"/>
      <c r="H7" s="165"/>
    </row>
    <row r="8" spans="1:8" s="33" customFormat="1" ht="20.25" customHeight="1">
      <c r="A8" s="178" t="s">
        <v>253</v>
      </c>
      <c r="B8" s="175"/>
      <c r="C8" s="178"/>
      <c r="D8" s="178"/>
      <c r="E8" s="179" t="s">
        <v>65</v>
      </c>
      <c r="F8" s="180">
        <f>SUM(F9:F13)</f>
        <v>35</v>
      </c>
      <c r="G8" s="180">
        <f>SUM(G9:G13)</f>
        <v>0</v>
      </c>
      <c r="H8" s="180">
        <f>SUM(H9:H13)</f>
        <v>35</v>
      </c>
    </row>
    <row r="9" spans="1:8" s="1" customFormat="1" ht="20.25" customHeight="1">
      <c r="B9" s="1" t="s">
        <v>104</v>
      </c>
      <c r="C9" s="33"/>
      <c r="D9" s="33"/>
      <c r="E9" s="41"/>
      <c r="F9" s="165">
        <v>1</v>
      </c>
      <c r="G9" s="165">
        <v>0</v>
      </c>
      <c r="H9" s="165">
        <f>SUM(F9:G9)</f>
        <v>1</v>
      </c>
    </row>
    <row r="10" spans="1:8" s="1" customFormat="1" ht="20.25" customHeight="1">
      <c r="B10" s="1" t="s">
        <v>45</v>
      </c>
      <c r="E10" s="165"/>
      <c r="F10" s="165">
        <v>27</v>
      </c>
      <c r="G10" s="165">
        <v>0</v>
      </c>
      <c r="H10" s="165">
        <f>SUM(F10:G10)</f>
        <v>27</v>
      </c>
    </row>
    <row r="11" spans="1:8" s="1" customFormat="1" ht="20.25" customHeight="1">
      <c r="B11" s="1" t="s">
        <v>119</v>
      </c>
      <c r="E11" s="165"/>
      <c r="F11" s="165">
        <v>3</v>
      </c>
      <c r="G11" s="165">
        <v>0</v>
      </c>
      <c r="H11" s="165">
        <f>SUM(F11:G11)</f>
        <v>3</v>
      </c>
    </row>
    <row r="12" spans="1:8" s="1" customFormat="1" ht="20.25" customHeight="1">
      <c r="B12" s="1" t="s">
        <v>185</v>
      </c>
      <c r="E12" s="165"/>
      <c r="F12" s="165">
        <v>3</v>
      </c>
      <c r="G12" s="165">
        <v>0</v>
      </c>
      <c r="H12" s="165">
        <f>SUM(F12:G12)</f>
        <v>3</v>
      </c>
    </row>
    <row r="13" spans="1:8" s="1" customFormat="1" ht="20.25" customHeight="1">
      <c r="B13" s="1" t="s">
        <v>48</v>
      </c>
      <c r="E13" s="165"/>
      <c r="F13" s="165">
        <v>1</v>
      </c>
      <c r="G13" s="165">
        <v>0</v>
      </c>
      <c r="H13" s="165">
        <f>SUM(F13:G13)</f>
        <v>1</v>
      </c>
    </row>
    <row r="14" spans="1:8" s="1" customFormat="1" ht="5.25" customHeight="1">
      <c r="E14" s="165"/>
      <c r="F14" s="165"/>
      <c r="G14" s="165"/>
      <c r="H14" s="165"/>
    </row>
    <row r="15" spans="1:8" s="1" customFormat="1" ht="20.25" customHeight="1">
      <c r="A15" s="178" t="s">
        <v>254</v>
      </c>
      <c r="B15" s="175"/>
      <c r="C15" s="178"/>
      <c r="D15" s="178"/>
      <c r="E15" s="179" t="s">
        <v>65</v>
      </c>
      <c r="F15" s="180">
        <f>SUM(F16:F34)</f>
        <v>140</v>
      </c>
      <c r="G15" s="180">
        <f>SUM(G16:G34)</f>
        <v>81</v>
      </c>
      <c r="H15" s="180">
        <f>SUM(H16:H34)</f>
        <v>221</v>
      </c>
    </row>
    <row r="16" spans="1:8" s="1" customFormat="1" ht="20.25" customHeight="1">
      <c r="B16" s="1" t="s">
        <v>53</v>
      </c>
      <c r="E16" s="165"/>
      <c r="F16" s="165">
        <v>45</v>
      </c>
      <c r="G16" s="165">
        <v>33</v>
      </c>
      <c r="H16" s="165">
        <f t="shared" ref="H16:H34" si="0">SUM(F16:G16)</f>
        <v>78</v>
      </c>
    </row>
    <row r="17" spans="2:8" s="1" customFormat="1" ht="20.25" customHeight="1">
      <c r="B17" s="1" t="s">
        <v>104</v>
      </c>
      <c r="E17" s="165"/>
      <c r="F17" s="165">
        <v>6</v>
      </c>
      <c r="G17" s="165">
        <v>2</v>
      </c>
      <c r="H17" s="165">
        <f t="shared" si="0"/>
        <v>8</v>
      </c>
    </row>
    <row r="18" spans="2:8" s="1" customFormat="1" ht="20.25" customHeight="1">
      <c r="B18" s="1" t="s">
        <v>94</v>
      </c>
      <c r="E18" s="165"/>
      <c r="F18" s="165">
        <v>0</v>
      </c>
      <c r="G18" s="165">
        <v>1</v>
      </c>
      <c r="H18" s="165">
        <f t="shared" si="0"/>
        <v>1</v>
      </c>
    </row>
    <row r="19" spans="2:8" s="1" customFormat="1" ht="20.25" customHeight="1">
      <c r="B19" s="1" t="s">
        <v>140</v>
      </c>
      <c r="E19" s="165"/>
      <c r="F19" s="165">
        <v>2</v>
      </c>
      <c r="G19" s="165">
        <v>1</v>
      </c>
      <c r="H19" s="165">
        <f t="shared" si="0"/>
        <v>3</v>
      </c>
    </row>
    <row r="20" spans="2:8" s="1" customFormat="1" ht="20.25" customHeight="1">
      <c r="B20" s="1" t="s">
        <v>43</v>
      </c>
      <c r="E20" s="165"/>
      <c r="F20" s="165">
        <v>9</v>
      </c>
      <c r="G20" s="165">
        <v>0</v>
      </c>
      <c r="H20" s="165">
        <f t="shared" si="0"/>
        <v>9</v>
      </c>
    </row>
    <row r="21" spans="2:8" s="1" customFormat="1" ht="20.25" customHeight="1">
      <c r="B21" s="1" t="s">
        <v>184</v>
      </c>
      <c r="E21" s="165"/>
      <c r="F21" s="165">
        <v>1</v>
      </c>
      <c r="G21" s="165">
        <v>0</v>
      </c>
      <c r="H21" s="165">
        <f t="shared" si="0"/>
        <v>1</v>
      </c>
    </row>
    <row r="22" spans="2:8" s="1" customFormat="1" ht="20.25" customHeight="1">
      <c r="B22" s="1" t="s">
        <v>58</v>
      </c>
      <c r="E22" s="165"/>
      <c r="F22" s="165">
        <v>14</v>
      </c>
      <c r="G22" s="165">
        <v>9</v>
      </c>
      <c r="H22" s="165">
        <f t="shared" si="0"/>
        <v>23</v>
      </c>
    </row>
    <row r="23" spans="2:8" s="1" customFormat="1" ht="20.25" customHeight="1">
      <c r="B23" s="1" t="s">
        <v>45</v>
      </c>
      <c r="E23" s="165"/>
      <c r="F23" s="165">
        <v>13</v>
      </c>
      <c r="G23" s="165">
        <v>1</v>
      </c>
      <c r="H23" s="165">
        <f t="shared" si="0"/>
        <v>14</v>
      </c>
    </row>
    <row r="24" spans="2:8" s="1" customFormat="1" ht="20.25" customHeight="1">
      <c r="B24" s="1" t="s">
        <v>119</v>
      </c>
      <c r="E24" s="165"/>
      <c r="F24" s="165">
        <v>0</v>
      </c>
      <c r="G24" s="165">
        <v>1</v>
      </c>
      <c r="H24" s="165">
        <f t="shared" si="0"/>
        <v>1</v>
      </c>
    </row>
    <row r="25" spans="2:8" s="1" customFormat="1" ht="20.25" customHeight="1">
      <c r="B25" s="1" t="s">
        <v>185</v>
      </c>
      <c r="E25" s="165"/>
      <c r="F25" s="165">
        <v>5</v>
      </c>
      <c r="G25" s="165">
        <v>1</v>
      </c>
      <c r="H25" s="165">
        <f t="shared" si="0"/>
        <v>6</v>
      </c>
    </row>
    <row r="26" spans="2:8" s="1" customFormat="1" ht="20.25" customHeight="1">
      <c r="B26" s="1" t="s">
        <v>41</v>
      </c>
      <c r="E26" s="165"/>
      <c r="F26" s="165">
        <v>35</v>
      </c>
      <c r="G26" s="165">
        <v>26</v>
      </c>
      <c r="H26" s="165">
        <f t="shared" si="0"/>
        <v>61</v>
      </c>
    </row>
    <row r="27" spans="2:8" s="1" customFormat="1" ht="20.25" customHeight="1">
      <c r="B27" s="1" t="s">
        <v>96</v>
      </c>
      <c r="E27" s="165"/>
      <c r="F27" s="165">
        <v>0</v>
      </c>
      <c r="G27" s="165">
        <v>1</v>
      </c>
      <c r="H27" s="165">
        <f t="shared" si="0"/>
        <v>1</v>
      </c>
    </row>
    <row r="28" spans="2:8" s="1" customFormat="1" ht="20.25" customHeight="1">
      <c r="B28" s="1" t="s">
        <v>50</v>
      </c>
      <c r="E28" s="165"/>
      <c r="F28" s="165">
        <v>6</v>
      </c>
      <c r="G28" s="165">
        <v>1</v>
      </c>
      <c r="H28" s="165">
        <f t="shared" si="0"/>
        <v>7</v>
      </c>
    </row>
    <row r="29" spans="2:8" s="1" customFormat="1" ht="20.25" customHeight="1">
      <c r="B29" s="1" t="s">
        <v>70</v>
      </c>
      <c r="E29" s="165"/>
      <c r="F29" s="165">
        <v>1</v>
      </c>
      <c r="G29" s="165">
        <v>1</v>
      </c>
      <c r="H29" s="165">
        <f t="shared" si="0"/>
        <v>2</v>
      </c>
    </row>
    <row r="30" spans="2:8" s="1" customFormat="1" ht="20.25" customHeight="1">
      <c r="B30" s="1" t="s">
        <v>186</v>
      </c>
      <c r="E30" s="165"/>
      <c r="F30" s="165">
        <v>1</v>
      </c>
      <c r="G30" s="165">
        <v>0</v>
      </c>
      <c r="H30" s="165">
        <f t="shared" si="0"/>
        <v>1</v>
      </c>
    </row>
    <row r="31" spans="2:8" s="1" customFormat="1" ht="20.25" customHeight="1">
      <c r="B31" s="1" t="s">
        <v>187</v>
      </c>
      <c r="E31" s="165"/>
      <c r="F31" s="165">
        <v>0</v>
      </c>
      <c r="G31" s="165">
        <v>1</v>
      </c>
      <c r="H31" s="165">
        <f t="shared" si="0"/>
        <v>1</v>
      </c>
    </row>
    <row r="32" spans="2:8" s="1" customFormat="1" ht="20.25" customHeight="1">
      <c r="B32" s="1" t="s">
        <v>42</v>
      </c>
      <c r="E32" s="165"/>
      <c r="F32" s="165">
        <v>1</v>
      </c>
      <c r="G32" s="165">
        <v>1</v>
      </c>
      <c r="H32" s="165">
        <f t="shared" si="0"/>
        <v>2</v>
      </c>
    </row>
    <row r="33" spans="1:8" s="33" customFormat="1" ht="20.25" customHeight="1">
      <c r="B33" s="1" t="s">
        <v>144</v>
      </c>
      <c r="C33" s="1"/>
      <c r="D33" s="1"/>
      <c r="E33" s="165"/>
      <c r="F33" s="165">
        <v>1</v>
      </c>
      <c r="G33" s="165">
        <v>0</v>
      </c>
      <c r="H33" s="165">
        <f t="shared" si="0"/>
        <v>1</v>
      </c>
    </row>
    <row r="34" spans="1:8" s="33" customFormat="1" ht="20.25" customHeight="1">
      <c r="B34" s="1" t="s">
        <v>48</v>
      </c>
      <c r="C34" s="1"/>
      <c r="D34" s="1"/>
      <c r="E34" s="165"/>
      <c r="F34" s="165">
        <v>0</v>
      </c>
      <c r="G34" s="165">
        <v>1</v>
      </c>
      <c r="H34" s="165">
        <f t="shared" si="0"/>
        <v>1</v>
      </c>
    </row>
    <row r="35" spans="1:8" s="33" customFormat="1" ht="5.25" customHeight="1">
      <c r="B35" s="1"/>
      <c r="C35" s="1"/>
      <c r="D35" s="1"/>
      <c r="E35" s="165"/>
      <c r="F35" s="165"/>
      <c r="G35" s="165"/>
      <c r="H35" s="165"/>
    </row>
    <row r="36" spans="1:8" s="33" customFormat="1" ht="20.25" customHeight="1">
      <c r="A36" s="178" t="s">
        <v>255</v>
      </c>
      <c r="B36" s="175"/>
      <c r="C36" s="175"/>
      <c r="D36" s="175"/>
      <c r="E36" s="179" t="s">
        <v>65</v>
      </c>
      <c r="F36" s="180">
        <f>SUM(F37)</f>
        <v>2</v>
      </c>
      <c r="G36" s="180">
        <f>SUM(G37)</f>
        <v>0</v>
      </c>
      <c r="H36" s="180">
        <f>SUM(H37)</f>
        <v>2</v>
      </c>
    </row>
    <row r="37" spans="1:8" s="33" customFormat="1" ht="20.25" customHeight="1">
      <c r="B37" s="1" t="s">
        <v>256</v>
      </c>
      <c r="C37" s="1"/>
      <c r="D37" s="1"/>
      <c r="E37" s="165"/>
      <c r="F37" s="165">
        <v>2</v>
      </c>
      <c r="G37" s="165">
        <v>0</v>
      </c>
      <c r="H37" s="165">
        <v>2</v>
      </c>
    </row>
    <row r="38" spans="1:8" s="33" customFormat="1" ht="5.25" customHeight="1">
      <c r="B38" s="1"/>
      <c r="C38" s="1"/>
      <c r="D38" s="1"/>
      <c r="E38" s="165"/>
      <c r="F38" s="165"/>
      <c r="G38" s="165"/>
      <c r="H38" s="165"/>
    </row>
    <row r="39" spans="1:8" s="33" customFormat="1" ht="20.25" customHeight="1">
      <c r="A39" s="178" t="s">
        <v>257</v>
      </c>
      <c r="B39" s="175"/>
      <c r="C39" s="178"/>
      <c r="D39" s="178"/>
      <c r="E39" s="179" t="s">
        <v>65</v>
      </c>
      <c r="F39" s="180">
        <f>SUM(F40:F44)</f>
        <v>6</v>
      </c>
      <c r="G39" s="180">
        <f>SUM(G40:G44)</f>
        <v>1</v>
      </c>
      <c r="H39" s="180">
        <f>SUM(H40:H44)</f>
        <v>7</v>
      </c>
    </row>
    <row r="40" spans="1:8" s="33" customFormat="1" ht="20.25" customHeight="1">
      <c r="B40" s="1" t="s">
        <v>53</v>
      </c>
      <c r="E40" s="41"/>
      <c r="F40" s="165">
        <v>1</v>
      </c>
      <c r="G40" s="165">
        <v>0</v>
      </c>
      <c r="H40" s="165">
        <f>SUM(F40:G40)</f>
        <v>1</v>
      </c>
    </row>
    <row r="41" spans="1:8" s="33" customFormat="1" ht="20.25" customHeight="1">
      <c r="B41" s="1" t="s">
        <v>44</v>
      </c>
      <c r="E41" s="41"/>
      <c r="F41" s="165">
        <v>0</v>
      </c>
      <c r="G41" s="165">
        <v>1</v>
      </c>
      <c r="H41" s="165">
        <f>SUM(F41:G41)</f>
        <v>1</v>
      </c>
    </row>
    <row r="42" spans="1:8" s="33" customFormat="1" ht="20.25" customHeight="1">
      <c r="B42" s="1" t="s">
        <v>258</v>
      </c>
      <c r="E42" s="41"/>
      <c r="F42" s="165">
        <v>3</v>
      </c>
      <c r="G42" s="165">
        <v>0</v>
      </c>
      <c r="H42" s="165">
        <f>SUM(F42:G42)</f>
        <v>3</v>
      </c>
    </row>
    <row r="43" spans="1:8" s="33" customFormat="1" ht="20.25" customHeight="1">
      <c r="B43" s="1" t="s">
        <v>259</v>
      </c>
      <c r="E43" s="41"/>
      <c r="F43" s="165">
        <v>1</v>
      </c>
      <c r="G43" s="165">
        <v>0</v>
      </c>
      <c r="H43" s="165">
        <f>SUM(F43:G43)</f>
        <v>1</v>
      </c>
    </row>
    <row r="44" spans="1:8" s="1" customFormat="1" ht="20.25" customHeight="1">
      <c r="B44" s="1" t="s">
        <v>251</v>
      </c>
      <c r="C44" s="33"/>
      <c r="D44" s="33"/>
      <c r="E44" s="41"/>
      <c r="F44" s="165">
        <v>1</v>
      </c>
      <c r="G44" s="165">
        <v>0</v>
      </c>
      <c r="H44" s="165">
        <f>SUM(F44:G44)</f>
        <v>1</v>
      </c>
    </row>
  </sheetData>
  <mergeCells count="1">
    <mergeCell ref="A2:E2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&amp;R&amp;"TH SarabunPSK,ธรรมดา"โรงพยาบาลมะเร็งอุบลราชธานี (Hospital  Based  Cancer  Registry)  หน้าที่  49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>
  <dimension ref="A1:H42"/>
  <sheetViews>
    <sheetView topLeftCell="A25" workbookViewId="0">
      <selection activeCell="D21" sqref="D21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21" customHeight="1">
      <c r="A4" s="178" t="s">
        <v>260</v>
      </c>
      <c r="B4" s="175"/>
      <c r="C4" s="178"/>
      <c r="D4" s="178"/>
      <c r="E4" s="179" t="s">
        <v>65</v>
      </c>
      <c r="F4" s="180">
        <f>SUM(F5:F7)</f>
        <v>3</v>
      </c>
      <c r="G4" s="180">
        <f>SUM(G5:G7)</f>
        <v>0</v>
      </c>
      <c r="H4" s="180">
        <f>SUM(F4:G4)</f>
        <v>3</v>
      </c>
    </row>
    <row r="5" spans="1:8" s="1" customFormat="1" ht="21" customHeight="1">
      <c r="B5" s="1" t="s">
        <v>261</v>
      </c>
      <c r="E5" s="165"/>
      <c r="F5" s="165">
        <v>1</v>
      </c>
      <c r="G5" s="165">
        <v>0</v>
      </c>
      <c r="H5" s="165">
        <f>SUM(F5:G5)</f>
        <v>1</v>
      </c>
    </row>
    <row r="6" spans="1:8" s="33" customFormat="1" ht="21" customHeight="1">
      <c r="B6" s="1" t="s">
        <v>262</v>
      </c>
      <c r="C6" s="1"/>
      <c r="D6" s="1"/>
      <c r="E6" s="165"/>
      <c r="F6" s="165">
        <v>1</v>
      </c>
      <c r="G6" s="165">
        <v>0</v>
      </c>
      <c r="H6" s="165">
        <f>SUM(F6:G6)</f>
        <v>1</v>
      </c>
    </row>
    <row r="7" spans="1:8" s="33" customFormat="1" ht="21" customHeight="1">
      <c r="B7" s="1" t="s">
        <v>263</v>
      </c>
      <c r="C7" s="1"/>
      <c r="D7" s="1"/>
      <c r="E7" s="165"/>
      <c r="F7" s="165">
        <v>1</v>
      </c>
      <c r="G7" s="165">
        <v>0</v>
      </c>
      <c r="H7" s="165">
        <f>SUM(F7:G7)</f>
        <v>1</v>
      </c>
    </row>
    <row r="8" spans="1:8" s="33" customFormat="1" ht="9" customHeight="1">
      <c r="B8" s="1"/>
      <c r="C8" s="1"/>
      <c r="D8" s="1"/>
      <c r="E8" s="165"/>
      <c r="F8" s="165"/>
      <c r="G8" s="165"/>
      <c r="H8" s="165"/>
    </row>
    <row r="9" spans="1:8" s="1" customFormat="1" ht="21" customHeight="1">
      <c r="A9" s="178" t="s">
        <v>264</v>
      </c>
      <c r="B9" s="175"/>
      <c r="C9" s="178"/>
      <c r="D9" s="178"/>
      <c r="E9" s="179" t="s">
        <v>65</v>
      </c>
      <c r="F9" s="180">
        <f>SUM(F11:F14)</f>
        <v>3</v>
      </c>
      <c r="G9" s="180">
        <f>SUM(G11:G14)</f>
        <v>1</v>
      </c>
      <c r="H9" s="180">
        <f>SUM(H11:H14)</f>
        <v>4</v>
      </c>
    </row>
    <row r="10" spans="1:8" s="1" customFormat="1" ht="21" customHeight="1">
      <c r="A10" s="178" t="s">
        <v>265</v>
      </c>
      <c r="B10" s="175"/>
      <c r="C10" s="178"/>
      <c r="D10" s="178"/>
      <c r="E10" s="180"/>
      <c r="F10" s="180"/>
      <c r="G10" s="180"/>
      <c r="H10" s="180"/>
    </row>
    <row r="11" spans="1:8" s="1" customFormat="1" ht="21" customHeight="1">
      <c r="A11" s="33"/>
      <c r="B11" s="1" t="s">
        <v>266</v>
      </c>
      <c r="C11" s="33"/>
      <c r="D11" s="33"/>
      <c r="E11" s="3"/>
      <c r="F11" s="3">
        <v>1</v>
      </c>
      <c r="G11" s="3">
        <v>0</v>
      </c>
      <c r="H11" s="3">
        <f>SUM(F11:G11)</f>
        <v>1</v>
      </c>
    </row>
    <row r="12" spans="1:8" s="1" customFormat="1" ht="21" customHeight="1">
      <c r="B12" s="1" t="s">
        <v>267</v>
      </c>
      <c r="E12" s="165"/>
      <c r="F12" s="165">
        <v>0</v>
      </c>
      <c r="G12" s="165">
        <v>1</v>
      </c>
      <c r="H12" s="3">
        <f>SUM(F12:G12)</f>
        <v>1</v>
      </c>
    </row>
    <row r="13" spans="1:8" s="1" customFormat="1" ht="21" customHeight="1">
      <c r="B13" s="1" t="s">
        <v>251</v>
      </c>
      <c r="E13" s="165"/>
      <c r="F13" s="165">
        <v>1</v>
      </c>
      <c r="G13" s="165">
        <v>0</v>
      </c>
      <c r="H13" s="3">
        <f>SUM(F13:G13)</f>
        <v>1</v>
      </c>
    </row>
    <row r="14" spans="1:8" s="1" customFormat="1" ht="21" customHeight="1">
      <c r="B14" s="1" t="s">
        <v>268</v>
      </c>
      <c r="E14" s="165"/>
      <c r="F14" s="165">
        <v>1</v>
      </c>
      <c r="G14" s="165">
        <v>0</v>
      </c>
      <c r="H14" s="3">
        <f>SUM(F14:G14)</f>
        <v>1</v>
      </c>
    </row>
    <row r="15" spans="1:8" s="1" customFormat="1" ht="9" customHeight="1">
      <c r="E15" s="165"/>
      <c r="F15" s="165"/>
      <c r="G15" s="165"/>
      <c r="H15" s="165"/>
    </row>
    <row r="16" spans="1:8" s="1" customFormat="1" ht="21" customHeight="1">
      <c r="A16" s="199" t="s">
        <v>269</v>
      </c>
      <c r="B16" s="175"/>
      <c r="C16" s="178"/>
      <c r="D16" s="178"/>
      <c r="E16" s="179" t="s">
        <v>65</v>
      </c>
      <c r="F16" s="180">
        <f>SUM(F17:F25)</f>
        <v>18</v>
      </c>
      <c r="G16" s="180">
        <f>SUM(G17:G25)</f>
        <v>5</v>
      </c>
      <c r="H16" s="180">
        <f>SUM(H17:H25)</f>
        <v>23</v>
      </c>
    </row>
    <row r="17" spans="1:8" s="1" customFormat="1" ht="21" customHeight="1">
      <c r="A17" s="33"/>
      <c r="B17" s="1" t="s">
        <v>263</v>
      </c>
      <c r="C17" s="33"/>
      <c r="D17" s="33"/>
      <c r="E17" s="41"/>
      <c r="F17" s="3">
        <v>0</v>
      </c>
      <c r="G17" s="3">
        <v>1</v>
      </c>
      <c r="H17" s="3">
        <v>1</v>
      </c>
    </row>
    <row r="18" spans="1:8" s="1" customFormat="1" ht="21" customHeight="1">
      <c r="B18" s="1" t="s">
        <v>270</v>
      </c>
      <c r="E18" s="165"/>
      <c r="F18" s="165">
        <v>5</v>
      </c>
      <c r="G18" s="165">
        <v>1</v>
      </c>
      <c r="H18" s="165">
        <f t="shared" ref="H18:H25" si="0">SUM(F18:G18)</f>
        <v>6</v>
      </c>
    </row>
    <row r="19" spans="1:8" s="1" customFormat="1" ht="21" customHeight="1">
      <c r="B19" s="1" t="s">
        <v>271</v>
      </c>
      <c r="E19" s="165"/>
      <c r="F19" s="165">
        <v>2</v>
      </c>
      <c r="G19" s="165">
        <v>0</v>
      </c>
      <c r="H19" s="165">
        <f t="shared" si="0"/>
        <v>2</v>
      </c>
    </row>
    <row r="20" spans="1:8" s="1" customFormat="1" ht="21" customHeight="1">
      <c r="B20" s="198" t="s">
        <v>304</v>
      </c>
      <c r="E20" s="165"/>
      <c r="F20" s="165">
        <v>1</v>
      </c>
      <c r="G20" s="165">
        <v>0</v>
      </c>
      <c r="H20" s="165">
        <f t="shared" si="0"/>
        <v>1</v>
      </c>
    </row>
    <row r="21" spans="1:8" s="1" customFormat="1" ht="21" customHeight="1">
      <c r="B21" s="1" t="s">
        <v>272</v>
      </c>
      <c r="E21" s="165"/>
      <c r="F21" s="165">
        <v>5</v>
      </c>
      <c r="G21" s="165">
        <v>1</v>
      </c>
      <c r="H21" s="165">
        <f t="shared" si="0"/>
        <v>6</v>
      </c>
    </row>
    <row r="22" spans="1:8" s="1" customFormat="1" ht="21" customHeight="1">
      <c r="B22" s="1" t="s">
        <v>273</v>
      </c>
      <c r="E22" s="165"/>
      <c r="F22" s="165">
        <v>3</v>
      </c>
      <c r="G22" s="165">
        <v>0</v>
      </c>
      <c r="H22" s="165">
        <f t="shared" si="0"/>
        <v>3</v>
      </c>
    </row>
    <row r="23" spans="1:8" s="1" customFormat="1" ht="21" customHeight="1">
      <c r="B23" s="1" t="s">
        <v>274</v>
      </c>
      <c r="E23" s="165"/>
      <c r="F23" s="165">
        <v>1</v>
      </c>
      <c r="G23" s="165">
        <v>0</v>
      </c>
      <c r="H23" s="165">
        <f t="shared" si="0"/>
        <v>1</v>
      </c>
    </row>
    <row r="24" spans="1:8" s="1" customFormat="1" ht="21" customHeight="1">
      <c r="B24" s="1" t="s">
        <v>275</v>
      </c>
      <c r="E24" s="165"/>
      <c r="F24" s="165">
        <v>0</v>
      </c>
      <c r="G24" s="165">
        <v>1</v>
      </c>
      <c r="H24" s="165">
        <f t="shared" si="0"/>
        <v>1</v>
      </c>
    </row>
    <row r="25" spans="1:8" s="1" customFormat="1" ht="21" customHeight="1">
      <c r="B25" s="1" t="s">
        <v>276</v>
      </c>
      <c r="E25" s="165"/>
      <c r="F25" s="165">
        <v>1</v>
      </c>
      <c r="G25" s="165">
        <v>1</v>
      </c>
      <c r="H25" s="165">
        <f t="shared" si="0"/>
        <v>2</v>
      </c>
    </row>
    <row r="26" spans="1:8" s="1" customFormat="1" ht="9" customHeight="1">
      <c r="E26" s="165"/>
      <c r="F26" s="165"/>
      <c r="G26" s="165"/>
      <c r="H26" s="165"/>
    </row>
    <row r="27" spans="1:8" s="1" customFormat="1" ht="21" customHeight="1">
      <c r="A27" s="178" t="s">
        <v>277</v>
      </c>
      <c r="B27" s="175"/>
      <c r="C27" s="178"/>
      <c r="D27" s="178"/>
      <c r="E27" s="179" t="s">
        <v>65</v>
      </c>
      <c r="F27" s="180">
        <f>SUM(F28:F38)</f>
        <v>30</v>
      </c>
      <c r="G27" s="180">
        <f>SUM(G28:G38)</f>
        <v>30</v>
      </c>
      <c r="H27" s="180">
        <f>SUM(H28:H38)</f>
        <v>60</v>
      </c>
    </row>
    <row r="28" spans="1:8" s="1" customFormat="1" ht="21" customHeight="1">
      <c r="A28" s="33"/>
      <c r="B28" s="1" t="s">
        <v>45</v>
      </c>
      <c r="C28" s="33"/>
      <c r="D28" s="33"/>
      <c r="E28" s="41"/>
      <c r="F28" s="3">
        <v>15</v>
      </c>
      <c r="G28" s="3">
        <v>12</v>
      </c>
      <c r="H28" s="3">
        <f t="shared" ref="H28:H38" si="1">SUM(F28:G28)</f>
        <v>27</v>
      </c>
    </row>
    <row r="29" spans="1:8" s="1" customFormat="1" ht="21" customHeight="1">
      <c r="A29" s="33"/>
      <c r="B29" s="1" t="s">
        <v>119</v>
      </c>
      <c r="C29" s="33"/>
      <c r="D29" s="33"/>
      <c r="E29" s="41"/>
      <c r="F29" s="3">
        <v>3</v>
      </c>
      <c r="G29" s="3">
        <v>2</v>
      </c>
      <c r="H29" s="3">
        <f t="shared" si="1"/>
        <v>5</v>
      </c>
    </row>
    <row r="30" spans="1:8" s="1" customFormat="1" ht="21" customHeight="1">
      <c r="A30" s="33"/>
      <c r="B30" s="1" t="s">
        <v>185</v>
      </c>
      <c r="C30" s="33"/>
      <c r="D30" s="33"/>
      <c r="E30" s="41"/>
      <c r="F30" s="3">
        <v>1</v>
      </c>
      <c r="G30" s="3">
        <v>0</v>
      </c>
      <c r="H30" s="3">
        <f t="shared" si="1"/>
        <v>1</v>
      </c>
    </row>
    <row r="31" spans="1:8" s="1" customFormat="1" ht="21" customHeight="1">
      <c r="A31" s="33"/>
      <c r="B31" s="1" t="s">
        <v>278</v>
      </c>
      <c r="C31" s="33"/>
      <c r="D31" s="33"/>
      <c r="E31" s="41"/>
      <c r="F31" s="3">
        <v>1</v>
      </c>
      <c r="G31" s="3">
        <v>8</v>
      </c>
      <c r="H31" s="3">
        <f t="shared" si="1"/>
        <v>9</v>
      </c>
    </row>
    <row r="32" spans="1:8" s="1" customFormat="1" ht="21" customHeight="1">
      <c r="B32" s="1" t="s">
        <v>279</v>
      </c>
      <c r="E32" s="165"/>
      <c r="F32" s="165">
        <v>1</v>
      </c>
      <c r="G32" s="165">
        <v>0</v>
      </c>
      <c r="H32" s="3">
        <f t="shared" si="1"/>
        <v>1</v>
      </c>
    </row>
    <row r="33" spans="1:8" s="1" customFormat="1" ht="21" customHeight="1">
      <c r="B33" s="1" t="s">
        <v>280</v>
      </c>
      <c r="E33" s="165"/>
      <c r="F33" s="165">
        <v>1</v>
      </c>
      <c r="G33" s="165">
        <v>0</v>
      </c>
      <c r="H33" s="3">
        <f t="shared" si="1"/>
        <v>1</v>
      </c>
    </row>
    <row r="34" spans="1:8" s="1" customFormat="1" ht="21" customHeight="1">
      <c r="B34" s="1" t="s">
        <v>48</v>
      </c>
      <c r="E34" s="165"/>
      <c r="F34" s="165">
        <v>0</v>
      </c>
      <c r="G34" s="165">
        <v>1</v>
      </c>
      <c r="H34" s="3">
        <f t="shared" si="1"/>
        <v>1</v>
      </c>
    </row>
    <row r="35" spans="1:8" s="1" customFormat="1" ht="21" customHeight="1">
      <c r="B35" s="1" t="s">
        <v>210</v>
      </c>
      <c r="E35" s="165"/>
      <c r="F35" s="165">
        <v>8</v>
      </c>
      <c r="G35" s="165">
        <v>3</v>
      </c>
      <c r="H35" s="3">
        <f t="shared" si="1"/>
        <v>11</v>
      </c>
    </row>
    <row r="36" spans="1:8" s="1" customFormat="1" ht="21" customHeight="1">
      <c r="B36" s="1" t="s">
        <v>281</v>
      </c>
      <c r="E36" s="165"/>
      <c r="F36" s="165">
        <v>0</v>
      </c>
      <c r="G36" s="165">
        <v>1</v>
      </c>
      <c r="H36" s="3">
        <f t="shared" si="1"/>
        <v>1</v>
      </c>
    </row>
    <row r="37" spans="1:8" s="1" customFormat="1" ht="21" customHeight="1">
      <c r="B37" s="1" t="s">
        <v>282</v>
      </c>
      <c r="E37" s="165"/>
      <c r="F37" s="165">
        <v>0</v>
      </c>
      <c r="G37" s="165">
        <v>2</v>
      </c>
      <c r="H37" s="3">
        <f t="shared" si="1"/>
        <v>2</v>
      </c>
    </row>
    <row r="38" spans="1:8" s="1" customFormat="1" ht="21" customHeight="1">
      <c r="B38" s="1" t="s">
        <v>145</v>
      </c>
      <c r="E38" s="165"/>
      <c r="F38" s="165">
        <v>0</v>
      </c>
      <c r="G38" s="165">
        <v>1</v>
      </c>
      <c r="H38" s="3">
        <f t="shared" si="1"/>
        <v>1</v>
      </c>
    </row>
    <row r="39" spans="1:8" s="1" customFormat="1" ht="9" customHeight="1">
      <c r="E39" s="165"/>
      <c r="F39" s="165"/>
      <c r="G39" s="165"/>
      <c r="H39" s="3"/>
    </row>
    <row r="40" spans="1:8" s="1" customFormat="1" ht="21" customHeight="1">
      <c r="A40" s="199" t="s">
        <v>303</v>
      </c>
      <c r="B40" s="175"/>
      <c r="C40" s="178"/>
      <c r="D40" s="178"/>
      <c r="E40" s="179" t="s">
        <v>65</v>
      </c>
      <c r="F40" s="180">
        <v>0</v>
      </c>
      <c r="G40" s="180">
        <v>1</v>
      </c>
      <c r="H40" s="180">
        <f>SUM(F40:G40)</f>
        <v>1</v>
      </c>
    </row>
    <row r="41" spans="1:8" s="1" customFormat="1" ht="21" customHeight="1">
      <c r="B41" s="1" t="s">
        <v>283</v>
      </c>
      <c r="E41" s="165"/>
      <c r="F41" s="165">
        <v>0</v>
      </c>
      <c r="G41" s="165">
        <v>1</v>
      </c>
      <c r="H41" s="3">
        <f>SUM(F41:G41)</f>
        <v>1</v>
      </c>
    </row>
    <row r="42" spans="1:8" s="1" customFormat="1" ht="21" customHeight="1">
      <c r="E42" s="165"/>
      <c r="F42" s="165"/>
      <c r="G42" s="165"/>
      <c r="H42" s="3"/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&amp;L&amp;"TH SarabunPSK,ธรรมดา"หน้าที่  50  สถิติโรคมะเร็ง  ปี พ.ศ. 2555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>
  <dimension ref="A1:H46"/>
  <sheetViews>
    <sheetView topLeftCell="A31" workbookViewId="0">
      <selection activeCell="F47" sqref="F47"/>
    </sheetView>
  </sheetViews>
  <sheetFormatPr defaultRowHeight="21" customHeight="1"/>
  <cols>
    <col min="1" max="1" width="5.7109375" style="176" customWidth="1"/>
    <col min="2" max="3" width="9.140625" style="176"/>
    <col min="4" max="4" width="32.7109375" style="176" customWidth="1"/>
    <col min="5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4.5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18.75" customHeight="1">
      <c r="A4" s="178" t="s">
        <v>284</v>
      </c>
      <c r="B4" s="175"/>
      <c r="C4" s="175"/>
      <c r="D4" s="175"/>
      <c r="E4" s="179" t="s">
        <v>65</v>
      </c>
      <c r="F4" s="200">
        <f>SUM(F5:F8)</f>
        <v>0</v>
      </c>
      <c r="G4" s="200">
        <f>SUM(G5:G8)</f>
        <v>4</v>
      </c>
      <c r="H4" s="180">
        <f>SUM(F4:G4)</f>
        <v>4</v>
      </c>
    </row>
    <row r="5" spans="1:8" s="1" customFormat="1" ht="18.75" customHeight="1">
      <c r="B5" s="1" t="s">
        <v>53</v>
      </c>
      <c r="E5" s="165"/>
      <c r="F5" s="165">
        <v>0</v>
      </c>
      <c r="G5" s="165">
        <v>1</v>
      </c>
      <c r="H5" s="3">
        <f>SUM(F5:G5)</f>
        <v>1</v>
      </c>
    </row>
    <row r="6" spans="1:8" s="1" customFormat="1" ht="18.75" customHeight="1">
      <c r="B6" s="1" t="s">
        <v>41</v>
      </c>
      <c r="E6" s="165"/>
      <c r="F6" s="165">
        <v>0</v>
      </c>
      <c r="G6" s="165">
        <v>1</v>
      </c>
      <c r="H6" s="3">
        <v>1</v>
      </c>
    </row>
    <row r="7" spans="1:8" s="1" customFormat="1" ht="18.75" customHeight="1">
      <c r="B7" s="1" t="s">
        <v>105</v>
      </c>
      <c r="E7" s="165"/>
      <c r="F7" s="165">
        <v>0</v>
      </c>
      <c r="G7" s="165">
        <v>1</v>
      </c>
      <c r="H7" s="3">
        <f>SUM(F7:G7)</f>
        <v>1</v>
      </c>
    </row>
    <row r="8" spans="1:8" s="1" customFormat="1" ht="18.75" customHeight="1">
      <c r="B8" s="1" t="s">
        <v>110</v>
      </c>
      <c r="E8" s="165"/>
      <c r="F8" s="165">
        <v>0</v>
      </c>
      <c r="G8" s="165">
        <v>1</v>
      </c>
      <c r="H8" s="3">
        <f>SUM(F8:G8)</f>
        <v>1</v>
      </c>
    </row>
    <row r="9" spans="1:8" s="1" customFormat="1" ht="4.5" customHeight="1">
      <c r="E9" s="165"/>
      <c r="F9" s="165"/>
      <c r="G9" s="165"/>
      <c r="H9" s="165"/>
    </row>
    <row r="10" spans="1:8" s="1" customFormat="1" ht="18.75" customHeight="1">
      <c r="A10" s="178" t="s">
        <v>285</v>
      </c>
      <c r="B10" s="175"/>
      <c r="C10" s="178"/>
      <c r="D10" s="178"/>
      <c r="E10" s="179" t="s">
        <v>65</v>
      </c>
      <c r="F10" s="180">
        <f>SUM(F11:F31)</f>
        <v>19</v>
      </c>
      <c r="G10" s="180">
        <f>SUM(G11:G31)</f>
        <v>16</v>
      </c>
      <c r="H10" s="180">
        <f>SUM(H11:H31)</f>
        <v>35</v>
      </c>
    </row>
    <row r="11" spans="1:8" s="1" customFormat="1" ht="18.75" customHeight="1">
      <c r="B11" s="1" t="s">
        <v>286</v>
      </c>
      <c r="C11" s="33"/>
      <c r="D11" s="33"/>
      <c r="E11" s="165"/>
      <c r="F11" s="165">
        <v>1</v>
      </c>
      <c r="G11" s="165">
        <v>1</v>
      </c>
      <c r="H11" s="165">
        <f t="shared" ref="H11:H31" si="0">SUM(F11:G11)</f>
        <v>2</v>
      </c>
    </row>
    <row r="12" spans="1:8" s="1" customFormat="1" ht="18.75" customHeight="1">
      <c r="B12" s="1" t="s">
        <v>281</v>
      </c>
      <c r="C12" s="33"/>
      <c r="D12" s="33"/>
      <c r="E12" s="165"/>
      <c r="F12" s="165">
        <v>1</v>
      </c>
      <c r="G12" s="165">
        <v>2</v>
      </c>
      <c r="H12" s="165">
        <f t="shared" si="0"/>
        <v>3</v>
      </c>
    </row>
    <row r="13" spans="1:8" s="1" customFormat="1" ht="18.75" customHeight="1">
      <c r="B13" s="1" t="s">
        <v>266</v>
      </c>
      <c r="C13" s="33"/>
      <c r="D13" s="33"/>
      <c r="E13" s="165"/>
      <c r="F13" s="165">
        <v>0</v>
      </c>
      <c r="G13" s="165">
        <v>2</v>
      </c>
      <c r="H13" s="165">
        <f t="shared" si="0"/>
        <v>2</v>
      </c>
    </row>
    <row r="14" spans="1:8" s="1" customFormat="1" ht="18.75" customHeight="1">
      <c r="B14" s="1" t="s">
        <v>287</v>
      </c>
      <c r="E14" s="165"/>
      <c r="F14" s="165">
        <v>0</v>
      </c>
      <c r="G14" s="165">
        <v>1</v>
      </c>
      <c r="H14" s="165">
        <f t="shared" si="0"/>
        <v>1</v>
      </c>
    </row>
    <row r="15" spans="1:8" s="1" customFormat="1" ht="18.75" customHeight="1">
      <c r="B15" s="1" t="s">
        <v>288</v>
      </c>
      <c r="E15" s="165"/>
      <c r="F15" s="165">
        <v>1</v>
      </c>
      <c r="G15" s="165">
        <v>0</v>
      </c>
      <c r="H15" s="165">
        <f t="shared" si="0"/>
        <v>1</v>
      </c>
    </row>
    <row r="16" spans="1:8" s="1" customFormat="1" ht="18.75" customHeight="1">
      <c r="B16" s="1" t="s">
        <v>289</v>
      </c>
      <c r="E16" s="165"/>
      <c r="F16" s="165">
        <v>0</v>
      </c>
      <c r="G16" s="165">
        <v>1</v>
      </c>
      <c r="H16" s="165">
        <f t="shared" si="0"/>
        <v>1</v>
      </c>
    </row>
    <row r="17" spans="1:8" s="1" customFormat="1" ht="18.75" customHeight="1">
      <c r="B17" s="1" t="s">
        <v>110</v>
      </c>
      <c r="E17" s="165"/>
      <c r="F17" s="165">
        <v>2</v>
      </c>
      <c r="G17" s="165">
        <v>0</v>
      </c>
      <c r="H17" s="165">
        <f t="shared" si="0"/>
        <v>2</v>
      </c>
    </row>
    <row r="18" spans="1:8" s="1" customFormat="1" ht="18.75" customHeight="1">
      <c r="B18" s="1" t="s">
        <v>290</v>
      </c>
      <c r="E18" s="165"/>
      <c r="F18" s="165">
        <v>1</v>
      </c>
      <c r="G18" s="165">
        <v>0</v>
      </c>
      <c r="H18" s="165">
        <f t="shared" si="0"/>
        <v>1</v>
      </c>
    </row>
    <row r="19" spans="1:8" s="1" customFormat="1" ht="18.75" customHeight="1">
      <c r="B19" s="1" t="s">
        <v>291</v>
      </c>
      <c r="E19" s="165"/>
      <c r="F19" s="165">
        <v>3</v>
      </c>
      <c r="G19" s="165">
        <v>0</v>
      </c>
      <c r="H19" s="165">
        <f t="shared" si="0"/>
        <v>3</v>
      </c>
    </row>
    <row r="20" spans="1:8" s="1" customFormat="1" ht="18.75" customHeight="1">
      <c r="B20" s="1" t="s">
        <v>292</v>
      </c>
      <c r="E20" s="165"/>
      <c r="F20" s="165">
        <v>0</v>
      </c>
      <c r="G20" s="165">
        <v>1</v>
      </c>
      <c r="H20" s="165">
        <f t="shared" si="0"/>
        <v>1</v>
      </c>
    </row>
    <row r="21" spans="1:8" s="1" customFormat="1" ht="18.75" customHeight="1">
      <c r="B21" s="1" t="s">
        <v>293</v>
      </c>
      <c r="E21" s="165"/>
      <c r="F21" s="165">
        <v>1</v>
      </c>
      <c r="G21" s="165">
        <v>0</v>
      </c>
      <c r="H21" s="165">
        <f t="shared" si="0"/>
        <v>1</v>
      </c>
    </row>
    <row r="22" spans="1:8" s="1" customFormat="1" ht="18.75" customHeight="1">
      <c r="B22" s="1" t="s">
        <v>145</v>
      </c>
      <c r="E22" s="165"/>
      <c r="F22" s="165">
        <v>2</v>
      </c>
      <c r="G22" s="165">
        <v>1</v>
      </c>
      <c r="H22" s="165">
        <f t="shared" si="0"/>
        <v>3</v>
      </c>
    </row>
    <row r="23" spans="1:8" s="1" customFormat="1" ht="18.75" customHeight="1">
      <c r="B23" s="1" t="s">
        <v>294</v>
      </c>
      <c r="E23" s="165"/>
      <c r="F23" s="165">
        <v>1</v>
      </c>
      <c r="G23" s="165">
        <v>1</v>
      </c>
      <c r="H23" s="165">
        <f t="shared" si="0"/>
        <v>2</v>
      </c>
    </row>
    <row r="24" spans="1:8" s="1" customFormat="1" ht="18.75" customHeight="1">
      <c r="B24" s="1" t="s">
        <v>295</v>
      </c>
      <c r="E24" s="165"/>
      <c r="F24" s="165">
        <v>1</v>
      </c>
      <c r="G24" s="165">
        <v>0</v>
      </c>
      <c r="H24" s="165">
        <f t="shared" si="0"/>
        <v>1</v>
      </c>
    </row>
    <row r="25" spans="1:8" s="1" customFormat="1" ht="18.75" customHeight="1">
      <c r="B25" s="1" t="s">
        <v>296</v>
      </c>
      <c r="E25" s="165"/>
      <c r="F25" s="165">
        <v>0</v>
      </c>
      <c r="G25" s="165">
        <v>1</v>
      </c>
      <c r="H25" s="165">
        <f t="shared" si="0"/>
        <v>1</v>
      </c>
    </row>
    <row r="26" spans="1:8" s="1" customFormat="1" ht="18.75" customHeight="1">
      <c r="B26" s="1" t="s">
        <v>297</v>
      </c>
      <c r="E26" s="165"/>
      <c r="F26" s="165">
        <v>1</v>
      </c>
      <c r="G26" s="165">
        <v>1</v>
      </c>
      <c r="H26" s="165">
        <f t="shared" si="0"/>
        <v>2</v>
      </c>
    </row>
    <row r="27" spans="1:8" s="1" customFormat="1" ht="18.75" customHeight="1">
      <c r="B27" s="1" t="s">
        <v>250</v>
      </c>
      <c r="E27" s="165"/>
      <c r="F27" s="165">
        <v>1</v>
      </c>
      <c r="G27" s="165">
        <v>0</v>
      </c>
      <c r="H27" s="165">
        <f t="shared" si="0"/>
        <v>1</v>
      </c>
    </row>
    <row r="28" spans="1:8" s="1" customFormat="1" ht="18.75" customHeight="1">
      <c r="B28" s="1" t="s">
        <v>298</v>
      </c>
      <c r="E28" s="165"/>
      <c r="F28" s="165">
        <v>2</v>
      </c>
      <c r="G28" s="165">
        <v>1</v>
      </c>
      <c r="H28" s="165">
        <f t="shared" si="0"/>
        <v>3</v>
      </c>
    </row>
    <row r="29" spans="1:8" s="1" customFormat="1" ht="18.75" customHeight="1">
      <c r="B29" s="1" t="s">
        <v>299</v>
      </c>
      <c r="E29" s="165"/>
      <c r="F29" s="165">
        <v>1</v>
      </c>
      <c r="G29" s="165">
        <v>0</v>
      </c>
      <c r="H29" s="165">
        <f t="shared" si="0"/>
        <v>1</v>
      </c>
    </row>
    <row r="30" spans="1:8" s="33" customFormat="1" ht="18.75" customHeight="1">
      <c r="B30" s="1" t="s">
        <v>300</v>
      </c>
      <c r="C30" s="1"/>
      <c r="D30" s="1"/>
      <c r="E30" s="165"/>
      <c r="F30" s="165">
        <v>0</v>
      </c>
      <c r="G30" s="165">
        <v>2</v>
      </c>
      <c r="H30" s="165">
        <f t="shared" si="0"/>
        <v>2</v>
      </c>
    </row>
    <row r="31" spans="1:8" s="33" customFormat="1" ht="18.75" customHeight="1">
      <c r="B31" s="1" t="s">
        <v>301</v>
      </c>
      <c r="C31" s="1"/>
      <c r="D31" s="1"/>
      <c r="E31" s="165"/>
      <c r="F31" s="165">
        <v>0</v>
      </c>
      <c r="G31" s="165">
        <v>1</v>
      </c>
      <c r="H31" s="165">
        <f t="shared" si="0"/>
        <v>1</v>
      </c>
    </row>
    <row r="32" spans="1:8" s="188" customFormat="1" ht="4.5" customHeight="1">
      <c r="A32" s="190"/>
      <c r="B32" s="190"/>
      <c r="E32" s="177"/>
      <c r="F32" s="194"/>
      <c r="G32" s="194"/>
      <c r="H32" s="194"/>
    </row>
    <row r="33" spans="1:8" s="1" customFormat="1" ht="18.75" customHeight="1">
      <c r="A33" s="178" t="s">
        <v>302</v>
      </c>
      <c r="B33" s="175"/>
      <c r="C33" s="178"/>
      <c r="D33" s="178"/>
      <c r="E33" s="179" t="s">
        <v>65</v>
      </c>
      <c r="F33" s="180">
        <f>SUM(F34:F46)</f>
        <v>4</v>
      </c>
      <c r="G33" s="180">
        <f>SUM(G34:G46)</f>
        <v>426</v>
      </c>
      <c r="H33" s="180">
        <f>SUM(H34:H46)</f>
        <v>430</v>
      </c>
    </row>
    <row r="34" spans="1:8" s="1" customFormat="1" ht="18.75" customHeight="1">
      <c r="B34" s="1" t="s">
        <v>53</v>
      </c>
      <c r="E34" s="167"/>
      <c r="F34" s="165">
        <v>0</v>
      </c>
      <c r="G34" s="165">
        <v>18</v>
      </c>
      <c r="H34" s="165">
        <f>SUM(F34:G34)</f>
        <v>18</v>
      </c>
    </row>
    <row r="35" spans="1:8" s="1" customFormat="1" ht="18.75" customHeight="1">
      <c r="B35" s="1" t="s">
        <v>104</v>
      </c>
      <c r="E35" s="165"/>
      <c r="F35" s="165">
        <v>0</v>
      </c>
      <c r="G35" s="165">
        <v>3</v>
      </c>
      <c r="H35" s="165">
        <f t="shared" ref="H35:H45" si="1">SUM(F35:G35)</f>
        <v>3</v>
      </c>
    </row>
    <row r="36" spans="1:8" s="1" customFormat="1" ht="18.75" customHeight="1">
      <c r="B36" s="1" t="s">
        <v>41</v>
      </c>
      <c r="E36" s="165"/>
      <c r="F36" s="165">
        <v>1</v>
      </c>
      <c r="G36" s="165">
        <v>5</v>
      </c>
      <c r="H36" s="165">
        <f t="shared" si="1"/>
        <v>6</v>
      </c>
    </row>
    <row r="37" spans="1:8" s="1" customFormat="1" ht="18.75" customHeight="1">
      <c r="B37" s="1" t="s">
        <v>105</v>
      </c>
      <c r="E37" s="165"/>
      <c r="F37" s="165">
        <v>0</v>
      </c>
      <c r="G37" s="165">
        <v>1</v>
      </c>
      <c r="H37" s="165">
        <f t="shared" si="1"/>
        <v>1</v>
      </c>
    </row>
    <row r="38" spans="1:8" s="1" customFormat="1" ht="18.75" customHeight="1">
      <c r="B38" s="1" t="s">
        <v>42</v>
      </c>
      <c r="E38" s="165"/>
      <c r="F38" s="165">
        <v>0</v>
      </c>
      <c r="G38" s="165">
        <v>9</v>
      </c>
      <c r="H38" s="165">
        <f t="shared" si="1"/>
        <v>9</v>
      </c>
    </row>
    <row r="39" spans="1:8" s="1" customFormat="1" ht="18.75" customHeight="1">
      <c r="B39" s="1" t="s">
        <v>106</v>
      </c>
      <c r="E39" s="165"/>
      <c r="F39" s="165">
        <v>3</v>
      </c>
      <c r="G39" s="165">
        <v>372</v>
      </c>
      <c r="H39" s="165">
        <f t="shared" si="1"/>
        <v>375</v>
      </c>
    </row>
    <row r="40" spans="1:8" s="1" customFormat="1" ht="18.75" customHeight="1">
      <c r="B40" s="1" t="s">
        <v>107</v>
      </c>
      <c r="E40" s="165"/>
      <c r="F40" s="165">
        <v>0</v>
      </c>
      <c r="G40" s="165">
        <v>1</v>
      </c>
      <c r="H40" s="165">
        <f t="shared" si="1"/>
        <v>1</v>
      </c>
    </row>
    <row r="41" spans="1:8" s="1" customFormat="1" ht="18.75" customHeight="1">
      <c r="B41" s="1" t="s">
        <v>56</v>
      </c>
      <c r="E41" s="165"/>
      <c r="F41" s="165">
        <v>0</v>
      </c>
      <c r="G41" s="165">
        <v>4</v>
      </c>
      <c r="H41" s="165">
        <f t="shared" si="1"/>
        <v>4</v>
      </c>
    </row>
    <row r="42" spans="1:8" s="1" customFormat="1" ht="18.75" customHeight="1">
      <c r="B42" s="1" t="s">
        <v>49</v>
      </c>
      <c r="E42" s="165"/>
      <c r="F42" s="165">
        <v>0</v>
      </c>
      <c r="G42" s="165">
        <v>4</v>
      </c>
      <c r="H42" s="165">
        <f t="shared" si="1"/>
        <v>4</v>
      </c>
    </row>
    <row r="43" spans="1:8" s="1" customFormat="1" ht="18.75" customHeight="1">
      <c r="B43" s="1" t="s">
        <v>108</v>
      </c>
      <c r="E43" s="165"/>
      <c r="F43" s="165">
        <v>0</v>
      </c>
      <c r="G43" s="165">
        <v>5</v>
      </c>
      <c r="H43" s="165">
        <f t="shared" si="1"/>
        <v>5</v>
      </c>
    </row>
    <row r="44" spans="1:8" s="1" customFormat="1" ht="18.75" customHeight="1">
      <c r="B44" s="1" t="s">
        <v>109</v>
      </c>
      <c r="E44" s="165"/>
      <c r="F44" s="165">
        <v>0</v>
      </c>
      <c r="G44" s="165">
        <v>1</v>
      </c>
      <c r="H44" s="165">
        <f t="shared" si="1"/>
        <v>1</v>
      </c>
    </row>
    <row r="45" spans="1:8" s="1" customFormat="1" ht="18.75" customHeight="1">
      <c r="B45" s="1" t="s">
        <v>110</v>
      </c>
      <c r="E45" s="165"/>
      <c r="F45" s="165">
        <v>0</v>
      </c>
      <c r="G45" s="165">
        <v>1</v>
      </c>
      <c r="H45" s="165">
        <f t="shared" si="1"/>
        <v>1</v>
      </c>
    </row>
    <row r="46" spans="1:8" s="1" customFormat="1" ht="18.75" customHeight="1">
      <c r="B46" s="1" t="s">
        <v>111</v>
      </c>
      <c r="E46" s="165"/>
      <c r="F46" s="165">
        <v>0</v>
      </c>
      <c r="G46" s="165">
        <v>2</v>
      </c>
      <c r="H46" s="165">
        <f>SUM(F46:G46)</f>
        <v>2</v>
      </c>
    </row>
  </sheetData>
  <mergeCells count="1">
    <mergeCell ref="A2:E2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&amp;R&amp;"TH SarabunPSK,ธรรมดา"โรงพยาบาลมะเร็งอุบลราชธานี (Hospital  Based  Cancer  Registry)  หน้าที่  51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>
  <dimension ref="A1:H45"/>
  <sheetViews>
    <sheetView topLeftCell="A28" workbookViewId="0">
      <selection activeCell="M42" sqref="M42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19.5" customHeight="1">
      <c r="A4" s="178" t="s">
        <v>305</v>
      </c>
      <c r="B4" s="175"/>
      <c r="C4" s="175"/>
      <c r="D4" s="175"/>
      <c r="E4" s="179" t="s">
        <v>65</v>
      </c>
      <c r="F4" s="180">
        <f>SUM(F5:F9)</f>
        <v>0</v>
      </c>
      <c r="G4" s="180">
        <f>SUM(G5:G9)</f>
        <v>16</v>
      </c>
      <c r="H4" s="180">
        <f>SUM(H5:H9)</f>
        <v>16</v>
      </c>
    </row>
    <row r="5" spans="1:8" s="1" customFormat="1" ht="19.5" customHeight="1">
      <c r="A5" s="33"/>
      <c r="B5" s="1" t="s">
        <v>53</v>
      </c>
      <c r="E5" s="165"/>
      <c r="F5" s="165">
        <v>0</v>
      </c>
      <c r="G5" s="165">
        <v>1</v>
      </c>
      <c r="H5" s="165">
        <f>SUM(F5:G5)</f>
        <v>1</v>
      </c>
    </row>
    <row r="6" spans="1:8" s="1" customFormat="1" ht="19.5" customHeight="1">
      <c r="A6" s="33"/>
      <c r="B6" s="1" t="s">
        <v>45</v>
      </c>
      <c r="E6" s="165"/>
      <c r="F6" s="165">
        <v>0</v>
      </c>
      <c r="G6" s="165">
        <v>7</v>
      </c>
      <c r="H6" s="165">
        <f>SUM(F6:G6)</f>
        <v>7</v>
      </c>
    </row>
    <row r="7" spans="1:8" s="1" customFormat="1" ht="19.5" customHeight="1">
      <c r="A7" s="33"/>
      <c r="B7" s="1" t="s">
        <v>119</v>
      </c>
      <c r="E7" s="165"/>
      <c r="F7" s="165">
        <v>0</v>
      </c>
      <c r="G7" s="165">
        <v>5</v>
      </c>
      <c r="H7" s="165">
        <f>SUM(F7:G7)</f>
        <v>5</v>
      </c>
    </row>
    <row r="8" spans="1:8" s="1" customFormat="1" ht="19.5" customHeight="1">
      <c r="A8" s="33"/>
      <c r="B8" s="1" t="s">
        <v>185</v>
      </c>
      <c r="E8" s="165"/>
      <c r="F8" s="165">
        <v>0</v>
      </c>
      <c r="G8" s="165">
        <v>2</v>
      </c>
      <c r="H8" s="165">
        <f>SUM(F8:G8)</f>
        <v>2</v>
      </c>
    </row>
    <row r="9" spans="1:8" s="1" customFormat="1" ht="19.5" customHeight="1">
      <c r="A9" s="33"/>
      <c r="B9" s="1" t="s">
        <v>109</v>
      </c>
      <c r="E9" s="165"/>
      <c r="F9" s="165">
        <v>0</v>
      </c>
      <c r="G9" s="165">
        <v>1</v>
      </c>
      <c r="H9" s="165">
        <f>SUM(F9:G9)</f>
        <v>1</v>
      </c>
    </row>
    <row r="10" spans="1:8" s="1" customFormat="1" ht="5.25" customHeight="1">
      <c r="A10" s="33"/>
      <c r="E10" s="165"/>
      <c r="F10" s="165"/>
      <c r="G10" s="165"/>
      <c r="H10" s="165"/>
    </row>
    <row r="11" spans="1:8" s="1" customFormat="1" ht="19.5" customHeight="1">
      <c r="A11" s="178" t="s">
        <v>306</v>
      </c>
      <c r="B11" s="175"/>
      <c r="C11" s="175"/>
      <c r="D11" s="175"/>
      <c r="E11" s="179" t="s">
        <v>65</v>
      </c>
      <c r="F11" s="180">
        <f>SUM(F12:F13)</f>
        <v>0</v>
      </c>
      <c r="G11" s="180">
        <f>SUM(G12:G13)</f>
        <v>3</v>
      </c>
      <c r="H11" s="180">
        <f>SUM(F11:G11)</f>
        <v>3</v>
      </c>
    </row>
    <row r="12" spans="1:8" s="1" customFormat="1" ht="19.5" customHeight="1">
      <c r="B12" s="1" t="s">
        <v>119</v>
      </c>
      <c r="E12" s="165"/>
      <c r="F12" s="165">
        <v>0</v>
      </c>
      <c r="G12" s="165">
        <v>1</v>
      </c>
      <c r="H12" s="165">
        <f>SUM(F12:G12)</f>
        <v>1</v>
      </c>
    </row>
    <row r="13" spans="1:8" s="33" customFormat="1" ht="19.5" customHeight="1">
      <c r="B13" s="1" t="s">
        <v>109</v>
      </c>
      <c r="C13" s="1"/>
      <c r="D13" s="1"/>
      <c r="E13" s="165"/>
      <c r="F13" s="165">
        <v>0</v>
      </c>
      <c r="G13" s="165">
        <v>2</v>
      </c>
      <c r="H13" s="165">
        <f>SUM(F13:G13)</f>
        <v>2</v>
      </c>
    </row>
    <row r="14" spans="1:8" s="33" customFormat="1" ht="5.25" customHeight="1">
      <c r="B14" s="1"/>
      <c r="C14" s="1"/>
      <c r="D14" s="1"/>
      <c r="E14" s="165"/>
      <c r="F14" s="165"/>
      <c r="G14" s="165"/>
      <c r="H14" s="165"/>
    </row>
    <row r="15" spans="1:8" s="1" customFormat="1" ht="19.5" customHeight="1">
      <c r="A15" s="178" t="s">
        <v>307</v>
      </c>
      <c r="B15" s="175"/>
      <c r="C15" s="178"/>
      <c r="D15" s="178"/>
      <c r="E15" s="179" t="s">
        <v>65</v>
      </c>
      <c r="F15" s="180">
        <f>SUM(F16:F34)</f>
        <v>0</v>
      </c>
      <c r="G15" s="180">
        <f>SUM(G16:G35)</f>
        <v>303</v>
      </c>
      <c r="H15" s="180">
        <f>SUM(F15:G15)</f>
        <v>303</v>
      </c>
    </row>
    <row r="16" spans="1:8" s="1" customFormat="1" ht="19.5" customHeight="1">
      <c r="B16" s="1" t="s">
        <v>53</v>
      </c>
      <c r="E16" s="165"/>
      <c r="F16" s="165">
        <v>0</v>
      </c>
      <c r="G16" s="165">
        <v>9</v>
      </c>
      <c r="H16" s="165">
        <f>SUM(F16:G16)</f>
        <v>9</v>
      </c>
    </row>
    <row r="17" spans="2:8" s="1" customFormat="1" ht="19.5" customHeight="1">
      <c r="B17" s="1" t="s">
        <v>104</v>
      </c>
      <c r="E17" s="165"/>
      <c r="F17" s="165">
        <v>0</v>
      </c>
      <c r="G17" s="165">
        <v>2</v>
      </c>
      <c r="H17" s="165">
        <f>SUM(F17:G17)</f>
        <v>2</v>
      </c>
    </row>
    <row r="18" spans="2:8" s="1" customFormat="1" ht="19.5" customHeight="1">
      <c r="B18" s="1" t="s">
        <v>95</v>
      </c>
      <c r="E18" s="165"/>
      <c r="F18" s="165">
        <v>0</v>
      </c>
      <c r="G18" s="165">
        <v>1</v>
      </c>
      <c r="H18" s="165">
        <f t="shared" ref="H18:H34" si="0">SUM(F18:G18)</f>
        <v>1</v>
      </c>
    </row>
    <row r="19" spans="2:8" s="1" customFormat="1" ht="19.5" customHeight="1">
      <c r="B19" s="1" t="s">
        <v>43</v>
      </c>
      <c r="E19" s="165"/>
      <c r="F19" s="165">
        <v>0</v>
      </c>
      <c r="G19" s="165">
        <v>4</v>
      </c>
      <c r="H19" s="165">
        <f t="shared" si="0"/>
        <v>4</v>
      </c>
    </row>
    <row r="20" spans="2:8" s="1" customFormat="1" ht="19.5" customHeight="1">
      <c r="B20" s="1" t="s">
        <v>44</v>
      </c>
      <c r="E20" s="165"/>
      <c r="F20" s="165">
        <v>0</v>
      </c>
      <c r="G20" s="165">
        <v>12</v>
      </c>
      <c r="H20" s="165">
        <f t="shared" si="0"/>
        <v>12</v>
      </c>
    </row>
    <row r="21" spans="2:8" s="1" customFormat="1" ht="19.5" customHeight="1">
      <c r="B21" s="1" t="s">
        <v>45</v>
      </c>
      <c r="E21" s="165"/>
      <c r="F21" s="165">
        <v>0</v>
      </c>
      <c r="G21" s="165">
        <v>62</v>
      </c>
      <c r="H21" s="165">
        <f t="shared" si="0"/>
        <v>62</v>
      </c>
    </row>
    <row r="22" spans="2:8" s="1" customFormat="1" ht="19.5" customHeight="1">
      <c r="B22" s="1" t="s">
        <v>119</v>
      </c>
      <c r="E22" s="165"/>
      <c r="F22" s="165">
        <v>0</v>
      </c>
      <c r="G22" s="165">
        <v>34</v>
      </c>
      <c r="H22" s="165">
        <f t="shared" si="0"/>
        <v>34</v>
      </c>
    </row>
    <row r="23" spans="2:8" s="1" customFormat="1" ht="19.5" customHeight="1">
      <c r="B23" s="1" t="s">
        <v>185</v>
      </c>
      <c r="E23" s="165"/>
      <c r="F23" s="165">
        <v>0</v>
      </c>
      <c r="G23" s="165">
        <v>110</v>
      </c>
      <c r="H23" s="165">
        <f t="shared" si="0"/>
        <v>110</v>
      </c>
    </row>
    <row r="24" spans="2:8" s="1" customFormat="1" ht="19.5" customHeight="1">
      <c r="B24" s="1" t="s">
        <v>120</v>
      </c>
      <c r="E24" s="165"/>
      <c r="F24" s="165">
        <v>0</v>
      </c>
      <c r="G24" s="165">
        <v>3</v>
      </c>
      <c r="H24" s="165">
        <f t="shared" si="0"/>
        <v>3</v>
      </c>
    </row>
    <row r="25" spans="2:8" s="1" customFormat="1" ht="19.5" customHeight="1">
      <c r="B25" s="1" t="s">
        <v>41</v>
      </c>
      <c r="E25" s="165"/>
      <c r="F25" s="165">
        <v>0</v>
      </c>
      <c r="G25" s="165">
        <v>30</v>
      </c>
      <c r="H25" s="165">
        <f t="shared" si="0"/>
        <v>30</v>
      </c>
    </row>
    <row r="26" spans="2:8" s="1" customFormat="1" ht="19.5" customHeight="1">
      <c r="B26" s="1" t="s">
        <v>121</v>
      </c>
      <c r="E26" s="165"/>
      <c r="F26" s="165">
        <v>0</v>
      </c>
      <c r="G26" s="165">
        <v>1</v>
      </c>
      <c r="H26" s="165">
        <f t="shared" si="0"/>
        <v>1</v>
      </c>
    </row>
    <row r="27" spans="2:8" s="1" customFormat="1" ht="19.5" customHeight="1">
      <c r="B27" s="1" t="s">
        <v>122</v>
      </c>
      <c r="E27" s="165"/>
      <c r="F27" s="165">
        <v>0</v>
      </c>
      <c r="G27" s="165">
        <v>1</v>
      </c>
      <c r="H27" s="165">
        <f t="shared" si="0"/>
        <v>1</v>
      </c>
    </row>
    <row r="28" spans="2:8" s="1" customFormat="1" ht="19.5" customHeight="1">
      <c r="B28" s="1" t="s">
        <v>123</v>
      </c>
      <c r="E28" s="165"/>
      <c r="F28" s="165">
        <v>0</v>
      </c>
      <c r="G28" s="165">
        <v>1</v>
      </c>
      <c r="H28" s="165">
        <f t="shared" si="0"/>
        <v>1</v>
      </c>
    </row>
    <row r="29" spans="2:8" s="1" customFormat="1" ht="19.5" customHeight="1">
      <c r="B29" s="1" t="s">
        <v>124</v>
      </c>
      <c r="E29" s="165"/>
      <c r="F29" s="165">
        <v>0</v>
      </c>
      <c r="G29" s="165">
        <v>3</v>
      </c>
      <c r="H29" s="165">
        <f t="shared" si="0"/>
        <v>3</v>
      </c>
    </row>
    <row r="30" spans="2:8" s="1" customFormat="1" ht="19.5" customHeight="1">
      <c r="B30" s="1" t="s">
        <v>125</v>
      </c>
      <c r="E30" s="165"/>
      <c r="F30" s="165">
        <v>0</v>
      </c>
      <c r="G30" s="165">
        <v>22</v>
      </c>
      <c r="H30" s="165">
        <f t="shared" si="0"/>
        <v>22</v>
      </c>
    </row>
    <row r="31" spans="2:8" s="1" customFormat="1" ht="19.5" customHeight="1">
      <c r="B31" s="1" t="s">
        <v>42</v>
      </c>
      <c r="E31" s="165"/>
      <c r="F31" s="165">
        <v>0</v>
      </c>
      <c r="G31" s="165">
        <v>1</v>
      </c>
      <c r="H31" s="165">
        <f t="shared" si="0"/>
        <v>1</v>
      </c>
    </row>
    <row r="32" spans="2:8" s="1" customFormat="1" ht="19.5" customHeight="1">
      <c r="B32" s="1" t="s">
        <v>126</v>
      </c>
      <c r="E32" s="165"/>
      <c r="F32" s="165">
        <v>0</v>
      </c>
      <c r="G32" s="165">
        <v>1</v>
      </c>
      <c r="H32" s="165">
        <f t="shared" si="0"/>
        <v>1</v>
      </c>
    </row>
    <row r="33" spans="1:8" s="1" customFormat="1" ht="19.5" customHeight="1">
      <c r="B33" s="1" t="s">
        <v>127</v>
      </c>
      <c r="E33" s="165"/>
      <c r="F33" s="165">
        <v>0</v>
      </c>
      <c r="G33" s="165">
        <v>5</v>
      </c>
      <c r="H33" s="165">
        <f t="shared" si="0"/>
        <v>5</v>
      </c>
    </row>
    <row r="34" spans="1:8" s="1" customFormat="1" ht="19.5" customHeight="1">
      <c r="B34" s="1" t="s">
        <v>109</v>
      </c>
      <c r="E34" s="165"/>
      <c r="F34" s="165">
        <v>0</v>
      </c>
      <c r="G34" s="165">
        <v>1</v>
      </c>
      <c r="H34" s="165">
        <f t="shared" si="0"/>
        <v>1</v>
      </c>
    </row>
    <row r="35" spans="1:8" s="188" customFormat="1" ht="5.25" customHeight="1">
      <c r="A35" s="190"/>
      <c r="B35" s="190"/>
      <c r="E35" s="177"/>
      <c r="F35" s="194"/>
      <c r="G35" s="194"/>
      <c r="H35" s="194"/>
    </row>
    <row r="36" spans="1:8" s="1" customFormat="1" ht="19.5" customHeight="1">
      <c r="A36" s="178" t="s">
        <v>308</v>
      </c>
      <c r="B36" s="175"/>
      <c r="C36" s="178"/>
      <c r="D36" s="178"/>
      <c r="E36" s="179" t="s">
        <v>65</v>
      </c>
      <c r="F36" s="180">
        <f>SUM(F37:F45)</f>
        <v>0</v>
      </c>
      <c r="G36" s="180">
        <f>SUM(G37:G45)</f>
        <v>68</v>
      </c>
      <c r="H36" s="180">
        <f>SUM(F36:G36)</f>
        <v>68</v>
      </c>
    </row>
    <row r="37" spans="1:8" s="1" customFormat="1" ht="19.5" customHeight="1">
      <c r="B37" s="1" t="s">
        <v>53</v>
      </c>
      <c r="E37" s="165"/>
      <c r="F37" s="165">
        <v>0</v>
      </c>
      <c r="G37" s="165">
        <v>2</v>
      </c>
      <c r="H37" s="165">
        <f>SUM(F37:G37)</f>
        <v>2</v>
      </c>
    </row>
    <row r="38" spans="1:8" s="1" customFormat="1" ht="19.5" customHeight="1">
      <c r="B38" s="1" t="s">
        <v>41</v>
      </c>
      <c r="E38" s="165"/>
      <c r="F38" s="165">
        <v>0</v>
      </c>
      <c r="G38" s="165">
        <v>7</v>
      </c>
      <c r="H38" s="165">
        <f t="shared" ref="H38:H45" si="1">SUM(F38:G38)</f>
        <v>7</v>
      </c>
    </row>
    <row r="39" spans="1:8" s="1" customFormat="1" ht="19.5" customHeight="1">
      <c r="B39" s="1" t="s">
        <v>309</v>
      </c>
      <c r="E39" s="165"/>
      <c r="F39" s="165">
        <v>0</v>
      </c>
      <c r="G39" s="165">
        <v>5</v>
      </c>
      <c r="H39" s="165">
        <f t="shared" si="1"/>
        <v>5</v>
      </c>
    </row>
    <row r="40" spans="1:8" s="1" customFormat="1" ht="19.5" customHeight="1">
      <c r="B40" s="1" t="s">
        <v>310</v>
      </c>
      <c r="E40" s="165"/>
      <c r="F40" s="165">
        <v>0</v>
      </c>
      <c r="G40" s="165">
        <v>46</v>
      </c>
      <c r="H40" s="165">
        <f t="shared" si="1"/>
        <v>46</v>
      </c>
    </row>
    <row r="41" spans="1:8" s="1" customFormat="1" ht="19.5" customHeight="1">
      <c r="B41" s="1" t="s">
        <v>42</v>
      </c>
      <c r="E41" s="165"/>
      <c r="F41" s="165">
        <v>0</v>
      </c>
      <c r="G41" s="165">
        <v>1</v>
      </c>
      <c r="H41" s="165">
        <f t="shared" si="1"/>
        <v>1</v>
      </c>
    </row>
    <row r="42" spans="1:8" s="1" customFormat="1" ht="19.5" customHeight="1">
      <c r="B42" s="1" t="s">
        <v>145</v>
      </c>
      <c r="E42" s="165"/>
      <c r="F42" s="165">
        <v>0</v>
      </c>
      <c r="G42" s="165">
        <v>1</v>
      </c>
      <c r="H42" s="165">
        <f t="shared" si="1"/>
        <v>1</v>
      </c>
    </row>
    <row r="43" spans="1:8" s="1" customFormat="1" ht="19.5" customHeight="1">
      <c r="B43" s="1" t="s">
        <v>311</v>
      </c>
      <c r="E43" s="165"/>
      <c r="F43" s="165">
        <v>0</v>
      </c>
      <c r="G43" s="165">
        <v>3</v>
      </c>
      <c r="H43" s="165">
        <f t="shared" si="1"/>
        <v>3</v>
      </c>
    </row>
    <row r="44" spans="1:8" s="1" customFormat="1" ht="19.5" customHeight="1">
      <c r="B44" s="1" t="s">
        <v>312</v>
      </c>
      <c r="E44" s="165"/>
      <c r="F44" s="165">
        <v>0</v>
      </c>
      <c r="G44" s="165">
        <v>1</v>
      </c>
      <c r="H44" s="165">
        <f t="shared" si="1"/>
        <v>1</v>
      </c>
    </row>
    <row r="45" spans="1:8" s="1" customFormat="1" ht="19.5" customHeight="1">
      <c r="B45" s="1" t="s">
        <v>313</v>
      </c>
      <c r="E45" s="165"/>
      <c r="F45" s="165">
        <v>0</v>
      </c>
      <c r="G45" s="165">
        <v>2</v>
      </c>
      <c r="H45" s="165">
        <f t="shared" si="1"/>
        <v>2</v>
      </c>
    </row>
  </sheetData>
  <mergeCells count="1">
    <mergeCell ref="A2:E2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&amp;L&amp;"TH SarabunPSK,ธรรมดา"หน้าที่  52  สถิติโรคมะเร็ง  ปี พ.ศ. 2555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M16" sqref="M16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21" customHeight="1">
      <c r="A4" s="178" t="s">
        <v>314</v>
      </c>
      <c r="B4" s="175"/>
      <c r="C4" s="178"/>
      <c r="D4" s="178"/>
      <c r="E4" s="179" t="s">
        <v>65</v>
      </c>
      <c r="F4" s="180">
        <v>0</v>
      </c>
      <c r="G4" s="180">
        <f>SUM(G5:G7)</f>
        <v>2</v>
      </c>
      <c r="H4" s="180">
        <f>SUM(F4:G4)</f>
        <v>2</v>
      </c>
    </row>
    <row r="5" spans="1:8" s="1" customFormat="1" ht="21" customHeight="1">
      <c r="A5" s="33"/>
      <c r="B5" s="1" t="s">
        <v>41</v>
      </c>
      <c r="C5" s="33"/>
      <c r="D5" s="33"/>
      <c r="E5" s="41"/>
      <c r="F5" s="3">
        <v>0</v>
      </c>
      <c r="G5" s="3">
        <v>1</v>
      </c>
      <c r="H5" s="3">
        <v>1</v>
      </c>
    </row>
    <row r="6" spans="1:8" s="1" customFormat="1" ht="21" customHeight="1">
      <c r="A6" s="33"/>
      <c r="B6" s="1" t="s">
        <v>145</v>
      </c>
      <c r="E6" s="165"/>
      <c r="F6" s="165">
        <v>0</v>
      </c>
      <c r="G6" s="165">
        <v>1</v>
      </c>
      <c r="H6" s="165">
        <f>SUM(F6:G6)</f>
        <v>1</v>
      </c>
    </row>
    <row r="7" spans="1:8" s="1" customFormat="1" ht="9" customHeight="1">
      <c r="E7" s="165"/>
      <c r="F7" s="165"/>
      <c r="G7" s="165"/>
      <c r="H7" s="165"/>
    </row>
    <row r="8" spans="1:8" s="1" customFormat="1" ht="21" customHeight="1">
      <c r="A8" s="178" t="s">
        <v>315</v>
      </c>
      <c r="B8" s="175"/>
      <c r="C8" s="175"/>
      <c r="D8" s="175"/>
      <c r="E8" s="179" t="s">
        <v>65</v>
      </c>
      <c r="F8" s="180">
        <f>SUM(F9:F28)</f>
        <v>0</v>
      </c>
      <c r="G8" s="180">
        <f>SUM(G9:G28)</f>
        <v>62</v>
      </c>
      <c r="H8" s="180">
        <f>SUM(H9:H28)</f>
        <v>62</v>
      </c>
    </row>
    <row r="9" spans="1:8" s="1" customFormat="1" ht="21" customHeight="1">
      <c r="B9" s="1" t="s">
        <v>53</v>
      </c>
      <c r="E9" s="165"/>
      <c r="F9" s="165">
        <v>0</v>
      </c>
      <c r="G9" s="165">
        <v>9</v>
      </c>
      <c r="H9" s="165">
        <f>SUM(F9:G9)</f>
        <v>9</v>
      </c>
    </row>
    <row r="10" spans="1:8" s="1" customFormat="1" ht="21" customHeight="1">
      <c r="B10" s="1" t="s">
        <v>104</v>
      </c>
      <c r="E10" s="165"/>
      <c r="F10" s="165">
        <v>0</v>
      </c>
      <c r="G10" s="165">
        <v>2</v>
      </c>
      <c r="H10" s="165">
        <f t="shared" ref="H10:H28" si="0">SUM(F10:G10)</f>
        <v>2</v>
      </c>
    </row>
    <row r="11" spans="1:8" s="1" customFormat="1" ht="21" customHeight="1">
      <c r="B11" s="1" t="s">
        <v>316</v>
      </c>
      <c r="E11" s="165"/>
      <c r="F11" s="165">
        <v>0</v>
      </c>
      <c r="G11" s="165">
        <v>1</v>
      </c>
      <c r="H11" s="165">
        <f t="shared" si="0"/>
        <v>1</v>
      </c>
    </row>
    <row r="12" spans="1:8" s="1" customFormat="1" ht="21" customHeight="1">
      <c r="B12" s="1" t="s">
        <v>45</v>
      </c>
      <c r="E12" s="165"/>
      <c r="F12" s="165">
        <v>0</v>
      </c>
      <c r="G12" s="165">
        <v>2</v>
      </c>
      <c r="H12" s="165">
        <f t="shared" si="0"/>
        <v>2</v>
      </c>
    </row>
    <row r="13" spans="1:8" s="1" customFormat="1" ht="21" customHeight="1">
      <c r="B13" s="1" t="s">
        <v>317</v>
      </c>
      <c r="E13" s="165"/>
      <c r="F13" s="165">
        <v>0</v>
      </c>
      <c r="G13" s="165">
        <v>1</v>
      </c>
      <c r="H13" s="165">
        <f t="shared" si="0"/>
        <v>1</v>
      </c>
    </row>
    <row r="14" spans="1:8" s="1" customFormat="1" ht="21" customHeight="1">
      <c r="B14" s="1" t="s">
        <v>41</v>
      </c>
      <c r="E14" s="165"/>
      <c r="F14" s="165">
        <v>0</v>
      </c>
      <c r="G14" s="165">
        <v>4</v>
      </c>
      <c r="H14" s="165">
        <f t="shared" si="0"/>
        <v>4</v>
      </c>
    </row>
    <row r="15" spans="1:8" s="1" customFormat="1" ht="21" customHeight="1">
      <c r="B15" s="1" t="s">
        <v>318</v>
      </c>
      <c r="E15" s="165"/>
      <c r="F15" s="165">
        <v>0</v>
      </c>
      <c r="G15" s="165">
        <v>1</v>
      </c>
      <c r="H15" s="165">
        <f t="shared" si="0"/>
        <v>1</v>
      </c>
    </row>
    <row r="16" spans="1:8" s="1" customFormat="1" ht="21" customHeight="1">
      <c r="B16" s="1" t="s">
        <v>319</v>
      </c>
      <c r="E16" s="165"/>
      <c r="F16" s="165">
        <v>0</v>
      </c>
      <c r="G16" s="165">
        <v>1</v>
      </c>
      <c r="H16" s="165">
        <f t="shared" si="0"/>
        <v>1</v>
      </c>
    </row>
    <row r="17" spans="1:8" s="1" customFormat="1" ht="21" customHeight="1">
      <c r="B17" s="1" t="s">
        <v>309</v>
      </c>
      <c r="E17" s="165"/>
      <c r="F17" s="165">
        <v>0</v>
      </c>
      <c r="G17" s="165">
        <v>5</v>
      </c>
      <c r="H17" s="165">
        <f t="shared" si="0"/>
        <v>5</v>
      </c>
    </row>
    <row r="18" spans="1:8" s="1" customFormat="1" ht="21" customHeight="1">
      <c r="B18" s="1" t="s">
        <v>310</v>
      </c>
      <c r="E18" s="165"/>
      <c r="F18" s="165">
        <v>0</v>
      </c>
      <c r="G18" s="165">
        <v>10</v>
      </c>
      <c r="H18" s="165">
        <f t="shared" si="0"/>
        <v>10</v>
      </c>
    </row>
    <row r="19" spans="1:8" s="1" customFormat="1" ht="21" customHeight="1">
      <c r="B19" s="1" t="s">
        <v>320</v>
      </c>
      <c r="E19" s="165"/>
      <c r="F19" s="165">
        <v>0</v>
      </c>
      <c r="G19" s="165">
        <v>6</v>
      </c>
      <c r="H19" s="165">
        <f t="shared" si="0"/>
        <v>6</v>
      </c>
    </row>
    <row r="20" spans="1:8" s="1" customFormat="1" ht="21" customHeight="1">
      <c r="B20" s="1" t="s">
        <v>321</v>
      </c>
      <c r="E20" s="165"/>
      <c r="F20" s="165">
        <v>0</v>
      </c>
      <c r="G20" s="165">
        <v>1</v>
      </c>
      <c r="H20" s="165">
        <f t="shared" si="0"/>
        <v>1</v>
      </c>
    </row>
    <row r="21" spans="1:8" s="1" customFormat="1" ht="21" customHeight="1">
      <c r="B21" s="1" t="s">
        <v>322</v>
      </c>
      <c r="E21" s="165"/>
      <c r="F21" s="165">
        <v>0</v>
      </c>
      <c r="G21" s="165">
        <v>8</v>
      </c>
      <c r="H21" s="165">
        <f t="shared" si="0"/>
        <v>8</v>
      </c>
    </row>
    <row r="22" spans="1:8" s="1" customFormat="1" ht="21" customHeight="1">
      <c r="B22" s="1" t="s">
        <v>42</v>
      </c>
      <c r="E22" s="165"/>
      <c r="F22" s="165">
        <v>0</v>
      </c>
      <c r="G22" s="165">
        <v>5</v>
      </c>
      <c r="H22" s="165">
        <f t="shared" si="0"/>
        <v>5</v>
      </c>
    </row>
    <row r="23" spans="1:8" s="1" customFormat="1" ht="21" customHeight="1">
      <c r="B23" s="1" t="s">
        <v>323</v>
      </c>
      <c r="E23" s="165"/>
      <c r="F23" s="165">
        <v>0</v>
      </c>
      <c r="G23" s="165">
        <v>1</v>
      </c>
      <c r="H23" s="165">
        <f t="shared" si="0"/>
        <v>1</v>
      </c>
    </row>
    <row r="24" spans="1:8" s="1" customFormat="1" ht="21" customHeight="1">
      <c r="B24" s="1" t="s">
        <v>324</v>
      </c>
      <c r="E24" s="165"/>
      <c r="F24" s="165">
        <v>0</v>
      </c>
      <c r="G24" s="165">
        <v>1</v>
      </c>
      <c r="H24" s="165">
        <f t="shared" si="0"/>
        <v>1</v>
      </c>
    </row>
    <row r="25" spans="1:8" s="1" customFormat="1" ht="21" customHeight="1">
      <c r="B25" s="1" t="s">
        <v>145</v>
      </c>
      <c r="E25" s="165"/>
      <c r="F25" s="165">
        <v>0</v>
      </c>
      <c r="G25" s="165">
        <v>1</v>
      </c>
      <c r="H25" s="165">
        <f t="shared" si="0"/>
        <v>1</v>
      </c>
    </row>
    <row r="26" spans="1:8" s="1" customFormat="1" ht="21" customHeight="1">
      <c r="B26" s="1" t="s">
        <v>325</v>
      </c>
      <c r="E26" s="165"/>
      <c r="F26" s="165">
        <v>0</v>
      </c>
      <c r="G26" s="165">
        <v>1</v>
      </c>
      <c r="H26" s="165">
        <f t="shared" si="0"/>
        <v>1</v>
      </c>
    </row>
    <row r="27" spans="1:8" s="1" customFormat="1" ht="21" customHeight="1">
      <c r="B27" s="1" t="s">
        <v>326</v>
      </c>
      <c r="E27" s="165"/>
      <c r="F27" s="165">
        <v>0</v>
      </c>
      <c r="G27" s="165">
        <v>1</v>
      </c>
      <c r="H27" s="165">
        <f t="shared" si="0"/>
        <v>1</v>
      </c>
    </row>
    <row r="28" spans="1:8" s="1" customFormat="1" ht="21" customHeight="1">
      <c r="B28" s="1" t="s">
        <v>327</v>
      </c>
      <c r="E28" s="165"/>
      <c r="F28" s="165">
        <v>0</v>
      </c>
      <c r="G28" s="165">
        <v>1</v>
      </c>
      <c r="H28" s="165">
        <f t="shared" si="0"/>
        <v>1</v>
      </c>
    </row>
    <row r="29" spans="1:8" s="33" customFormat="1" ht="9" customHeight="1">
      <c r="B29" s="1"/>
      <c r="C29" s="1"/>
      <c r="D29" s="1"/>
      <c r="E29" s="165"/>
      <c r="F29" s="165"/>
      <c r="G29" s="165"/>
      <c r="H29" s="165"/>
    </row>
    <row r="30" spans="1:8" s="33" customFormat="1" ht="21" customHeight="1">
      <c r="A30" s="178" t="s">
        <v>328</v>
      </c>
      <c r="B30" s="175"/>
      <c r="C30" s="178"/>
      <c r="D30" s="178"/>
      <c r="E30" s="179" t="s">
        <v>65</v>
      </c>
      <c r="F30" s="180">
        <v>0</v>
      </c>
      <c r="G30" s="180">
        <v>1</v>
      </c>
      <c r="H30" s="180">
        <v>1</v>
      </c>
    </row>
    <row r="31" spans="1:8" s="33" customFormat="1" ht="21" customHeight="1">
      <c r="A31" s="1"/>
      <c r="B31" s="1" t="s">
        <v>313</v>
      </c>
      <c r="E31" s="165"/>
      <c r="F31" s="165">
        <v>0</v>
      </c>
      <c r="G31" s="165">
        <v>1</v>
      </c>
      <c r="H31" s="165">
        <v>1</v>
      </c>
    </row>
    <row r="32" spans="1:8" s="33" customFormat="1" ht="9" customHeight="1">
      <c r="A32" s="1"/>
      <c r="B32" s="1"/>
      <c r="E32" s="165"/>
      <c r="F32" s="165"/>
      <c r="G32" s="165"/>
      <c r="H32" s="165"/>
    </row>
    <row r="33" spans="1:8" s="1" customFormat="1" ht="21" customHeight="1">
      <c r="A33" s="178" t="s">
        <v>329</v>
      </c>
      <c r="B33" s="175"/>
      <c r="C33" s="175"/>
      <c r="D33" s="175"/>
      <c r="E33" s="179" t="s">
        <v>65</v>
      </c>
      <c r="F33" s="180">
        <f>SUM(F34:F36)</f>
        <v>13</v>
      </c>
      <c r="G33" s="180">
        <f>SUM(G34:G36)</f>
        <v>0</v>
      </c>
      <c r="H33" s="180">
        <f>SUM(H34:H36)</f>
        <v>13</v>
      </c>
    </row>
    <row r="34" spans="1:8" s="1" customFormat="1" ht="21" customHeight="1">
      <c r="B34" s="1" t="s">
        <v>45</v>
      </c>
      <c r="E34" s="165"/>
      <c r="F34" s="165">
        <v>9</v>
      </c>
      <c r="G34" s="165">
        <v>0</v>
      </c>
      <c r="H34" s="165">
        <f>SUM(F34:G34)</f>
        <v>9</v>
      </c>
    </row>
    <row r="35" spans="1:8" s="1" customFormat="1" ht="21" customHeight="1">
      <c r="B35" s="1" t="s">
        <v>119</v>
      </c>
      <c r="C35" s="33"/>
      <c r="D35" s="33"/>
      <c r="E35" s="165"/>
      <c r="F35" s="165">
        <v>3</v>
      </c>
      <c r="G35" s="165">
        <v>0</v>
      </c>
      <c r="H35" s="165">
        <f>SUM(F35:G35)</f>
        <v>3</v>
      </c>
    </row>
    <row r="36" spans="1:8" s="1" customFormat="1" ht="21" customHeight="1">
      <c r="B36" s="1" t="s">
        <v>120</v>
      </c>
      <c r="C36" s="33"/>
      <c r="D36" s="33"/>
      <c r="E36" s="165"/>
      <c r="F36" s="165">
        <v>1</v>
      </c>
      <c r="G36" s="165">
        <v>0</v>
      </c>
      <c r="H36" s="165">
        <f>SUM(F36:G36)</f>
        <v>1</v>
      </c>
    </row>
    <row r="37" spans="1:8" s="188" customFormat="1" ht="9" customHeight="1">
      <c r="E37" s="189"/>
      <c r="F37" s="189"/>
      <c r="G37" s="189"/>
      <c r="H37" s="189"/>
    </row>
    <row r="38" spans="1:8" s="33" customFormat="1" ht="21" customHeight="1">
      <c r="A38" s="178" t="s">
        <v>330</v>
      </c>
      <c r="B38" s="175"/>
      <c r="C38" s="175"/>
      <c r="D38" s="175"/>
      <c r="E38" s="179" t="s">
        <v>65</v>
      </c>
      <c r="F38" s="180">
        <f>SUM(F39:F42)</f>
        <v>23</v>
      </c>
      <c r="G38" s="180">
        <v>0</v>
      </c>
      <c r="H38" s="180">
        <f>SUM(F38:G38)</f>
        <v>23</v>
      </c>
    </row>
    <row r="39" spans="1:8" s="33" customFormat="1" ht="21" customHeight="1">
      <c r="A39" s="1"/>
      <c r="B39" s="1" t="s">
        <v>53</v>
      </c>
      <c r="E39" s="165"/>
      <c r="F39" s="165">
        <v>5</v>
      </c>
      <c r="G39" s="165">
        <v>0</v>
      </c>
      <c r="H39" s="165">
        <f>SUM(F39:G39)</f>
        <v>5</v>
      </c>
    </row>
    <row r="40" spans="1:8" s="33" customFormat="1" ht="21" customHeight="1">
      <c r="A40" s="1"/>
      <c r="B40" s="1" t="s">
        <v>104</v>
      </c>
      <c r="E40" s="165"/>
      <c r="F40" s="165">
        <v>1</v>
      </c>
      <c r="G40" s="165">
        <v>0</v>
      </c>
      <c r="H40" s="165">
        <f>SUM(F40:G40)</f>
        <v>1</v>
      </c>
    </row>
    <row r="41" spans="1:8" s="33" customFormat="1" ht="21" customHeight="1">
      <c r="A41" s="1"/>
      <c r="B41" s="1" t="s">
        <v>41</v>
      </c>
      <c r="E41" s="165"/>
      <c r="F41" s="165">
        <v>17</v>
      </c>
      <c r="G41" s="165">
        <v>0</v>
      </c>
      <c r="H41" s="165">
        <f>SUM(F41:G41)</f>
        <v>17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&amp;R&amp;"TH SarabunPSK,ธรรมดา"โรงพยาบาลมะเร็งอุบลราชธานี (Hospital  Based  Cancer  Registry)  หน้าที่  53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D5" sqref="D5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" customFormat="1" ht="21" customHeight="1">
      <c r="A4" s="178" t="s">
        <v>331</v>
      </c>
      <c r="B4" s="175"/>
      <c r="C4" s="175"/>
      <c r="D4" s="175"/>
      <c r="E4" s="179" t="s">
        <v>65</v>
      </c>
      <c r="F4" s="180">
        <f>SUM(F5:F8)</f>
        <v>8</v>
      </c>
      <c r="G4" s="180">
        <v>0</v>
      </c>
      <c r="H4" s="180">
        <f>SUM(F4:G4)</f>
        <v>8</v>
      </c>
    </row>
    <row r="5" spans="1:8" s="1" customFormat="1" ht="21" customHeight="1">
      <c r="A5" s="33"/>
      <c r="B5" s="1" t="s">
        <v>218</v>
      </c>
      <c r="E5" s="41"/>
      <c r="F5" s="165">
        <v>4</v>
      </c>
      <c r="G5" s="165">
        <v>0</v>
      </c>
      <c r="H5" s="165">
        <f>SUM(F5:G5)</f>
        <v>4</v>
      </c>
    </row>
    <row r="6" spans="1:8" s="33" customFormat="1" ht="21" customHeight="1">
      <c r="B6" s="1" t="s">
        <v>332</v>
      </c>
      <c r="C6" s="1"/>
      <c r="D6" s="1"/>
      <c r="E6" s="41"/>
      <c r="F6" s="165">
        <v>3</v>
      </c>
      <c r="G6" s="165">
        <v>0</v>
      </c>
      <c r="H6" s="165">
        <f>SUM(F6:G6)</f>
        <v>3</v>
      </c>
    </row>
    <row r="7" spans="1:8" s="1" customFormat="1" ht="21" customHeight="1">
      <c r="B7" s="1" t="s">
        <v>301</v>
      </c>
      <c r="E7" s="41"/>
      <c r="F7" s="165">
        <v>1</v>
      </c>
      <c r="G7" s="165">
        <v>0</v>
      </c>
      <c r="H7" s="165">
        <f>SUM(F7:G7)</f>
        <v>1</v>
      </c>
    </row>
    <row r="8" spans="1:8" s="1" customFormat="1" ht="9" customHeight="1">
      <c r="A8" s="33"/>
      <c r="E8" s="165"/>
      <c r="F8" s="165"/>
      <c r="G8" s="165"/>
      <c r="H8" s="165"/>
    </row>
    <row r="9" spans="1:8" s="1" customFormat="1" ht="21" customHeight="1">
      <c r="A9" s="178" t="s">
        <v>333</v>
      </c>
      <c r="B9" s="175"/>
      <c r="C9" s="175"/>
      <c r="D9" s="175"/>
      <c r="E9" s="179" t="s">
        <v>65</v>
      </c>
      <c r="F9" s="180">
        <f>SUM(F10:F18)</f>
        <v>20</v>
      </c>
      <c r="G9" s="180">
        <f>SUM(G10:G18)</f>
        <v>6</v>
      </c>
      <c r="H9" s="180">
        <f>SUM(H10:H18)</f>
        <v>26</v>
      </c>
    </row>
    <row r="10" spans="1:8" s="1" customFormat="1" ht="21" customHeight="1">
      <c r="B10" s="1" t="s">
        <v>53</v>
      </c>
      <c r="E10" s="41"/>
      <c r="F10" s="165">
        <v>2</v>
      </c>
      <c r="G10" s="165">
        <v>1</v>
      </c>
      <c r="H10" s="165">
        <f>SUM(F10:G10)</f>
        <v>3</v>
      </c>
    </row>
    <row r="11" spans="1:8" s="1" customFormat="1" ht="21" customHeight="1">
      <c r="B11" s="1" t="s">
        <v>45</v>
      </c>
      <c r="E11" s="165"/>
      <c r="F11" s="165">
        <v>5</v>
      </c>
      <c r="G11" s="165">
        <v>1</v>
      </c>
      <c r="H11" s="165">
        <f t="shared" ref="H11:H18" si="0">SUM(F11:G11)</f>
        <v>6</v>
      </c>
    </row>
    <row r="12" spans="1:8" s="33" customFormat="1" ht="21" customHeight="1">
      <c r="A12" s="1"/>
      <c r="B12" s="1" t="s">
        <v>119</v>
      </c>
      <c r="C12" s="1"/>
      <c r="D12" s="1"/>
      <c r="E12" s="165"/>
      <c r="F12" s="165">
        <v>2</v>
      </c>
      <c r="G12" s="165">
        <v>1</v>
      </c>
      <c r="H12" s="165">
        <f t="shared" si="0"/>
        <v>3</v>
      </c>
    </row>
    <row r="13" spans="1:8" s="1" customFormat="1" ht="21" customHeight="1">
      <c r="B13" s="1" t="s">
        <v>334</v>
      </c>
      <c r="E13" s="165"/>
      <c r="F13" s="165">
        <v>3</v>
      </c>
      <c r="G13" s="165">
        <v>1</v>
      </c>
      <c r="H13" s="165">
        <f t="shared" si="0"/>
        <v>4</v>
      </c>
    </row>
    <row r="14" spans="1:8" s="1" customFormat="1" ht="21" customHeight="1">
      <c r="B14" s="1" t="s">
        <v>41</v>
      </c>
      <c r="C14" s="33"/>
      <c r="D14" s="33"/>
      <c r="E14" s="165"/>
      <c r="F14" s="165">
        <v>1</v>
      </c>
      <c r="G14" s="165">
        <v>0</v>
      </c>
      <c r="H14" s="165">
        <f t="shared" si="0"/>
        <v>1</v>
      </c>
    </row>
    <row r="15" spans="1:8" s="1" customFormat="1" ht="21" customHeight="1">
      <c r="B15" s="1" t="s">
        <v>122</v>
      </c>
      <c r="C15" s="33"/>
      <c r="D15" s="33"/>
      <c r="E15" s="165"/>
      <c r="F15" s="165">
        <v>2</v>
      </c>
      <c r="G15" s="165">
        <v>0</v>
      </c>
      <c r="H15" s="165">
        <f t="shared" si="0"/>
        <v>2</v>
      </c>
    </row>
    <row r="16" spans="1:8" s="1" customFormat="1" ht="21" customHeight="1">
      <c r="B16" s="1" t="s">
        <v>335</v>
      </c>
      <c r="C16" s="33"/>
      <c r="D16" s="33"/>
      <c r="E16" s="165"/>
      <c r="F16" s="165">
        <v>5</v>
      </c>
      <c r="G16" s="165">
        <v>0</v>
      </c>
      <c r="H16" s="165">
        <f t="shared" si="0"/>
        <v>5</v>
      </c>
    </row>
    <row r="17" spans="1:8" s="1" customFormat="1" ht="21" customHeight="1">
      <c r="B17" s="1" t="s">
        <v>336</v>
      </c>
      <c r="C17" s="33"/>
      <c r="D17" s="33"/>
      <c r="E17" s="165"/>
      <c r="F17" s="165">
        <v>0</v>
      </c>
      <c r="G17" s="165">
        <v>1</v>
      </c>
      <c r="H17" s="165">
        <f t="shared" si="0"/>
        <v>1</v>
      </c>
    </row>
    <row r="18" spans="1:8" s="1" customFormat="1" ht="21" customHeight="1">
      <c r="B18" s="1" t="s">
        <v>301</v>
      </c>
      <c r="C18" s="33"/>
      <c r="D18" s="33"/>
      <c r="E18" s="165"/>
      <c r="F18" s="165">
        <v>0</v>
      </c>
      <c r="G18" s="165">
        <v>1</v>
      </c>
      <c r="H18" s="165">
        <f t="shared" si="0"/>
        <v>1</v>
      </c>
    </row>
    <row r="19" spans="1:8" s="1" customFormat="1" ht="9" customHeight="1">
      <c r="C19" s="33"/>
      <c r="D19" s="33"/>
      <c r="E19" s="165"/>
      <c r="F19" s="165"/>
      <c r="G19" s="165"/>
      <c r="H19" s="165"/>
    </row>
    <row r="20" spans="1:8" s="1" customFormat="1" ht="21" customHeight="1">
      <c r="A20" s="178" t="s">
        <v>337</v>
      </c>
      <c r="B20" s="175"/>
      <c r="C20" s="178"/>
      <c r="D20" s="178"/>
      <c r="E20" s="179" t="s">
        <v>65</v>
      </c>
      <c r="F20" s="180">
        <f>SUM(F21)</f>
        <v>1</v>
      </c>
      <c r="G20" s="180">
        <v>0</v>
      </c>
      <c r="H20" s="180">
        <f>SUM(F20:G20)</f>
        <v>1</v>
      </c>
    </row>
    <row r="21" spans="1:8" s="1" customFormat="1" ht="21" customHeight="1">
      <c r="B21" s="1" t="s">
        <v>119</v>
      </c>
      <c r="E21" s="165"/>
      <c r="F21" s="165">
        <v>1</v>
      </c>
      <c r="G21" s="165">
        <v>0</v>
      </c>
      <c r="H21" s="165">
        <f>SUM(F21:G21)</f>
        <v>1</v>
      </c>
    </row>
    <row r="22" spans="1:8" s="1" customFormat="1" ht="9" customHeight="1">
      <c r="E22" s="165"/>
      <c r="F22" s="165"/>
      <c r="G22" s="165"/>
      <c r="H22" s="165"/>
    </row>
    <row r="23" spans="1:8" s="1" customFormat="1" ht="21" customHeight="1">
      <c r="A23" s="178" t="s">
        <v>338</v>
      </c>
      <c r="B23" s="175"/>
      <c r="C23" s="175"/>
      <c r="D23" s="175"/>
      <c r="E23" s="179" t="s">
        <v>65</v>
      </c>
      <c r="F23" s="180">
        <f>SUM(F24:F29)</f>
        <v>28</v>
      </c>
      <c r="G23" s="180">
        <f>SUM(G24:G29)</f>
        <v>5</v>
      </c>
      <c r="H23" s="180">
        <f t="shared" ref="H23:H29" si="1">SUM(F23:G23)</f>
        <v>33</v>
      </c>
    </row>
    <row r="24" spans="1:8" s="1" customFormat="1" ht="21" customHeight="1">
      <c r="B24" s="1" t="s">
        <v>53</v>
      </c>
      <c r="E24" s="165"/>
      <c r="F24" s="165">
        <v>5</v>
      </c>
      <c r="G24" s="165">
        <v>0</v>
      </c>
      <c r="H24" s="165">
        <f t="shared" si="1"/>
        <v>5</v>
      </c>
    </row>
    <row r="25" spans="1:8" s="1" customFormat="1" ht="21" customHeight="1">
      <c r="B25" s="1" t="s">
        <v>119</v>
      </c>
      <c r="E25" s="165"/>
      <c r="F25" s="165">
        <v>1</v>
      </c>
      <c r="G25" s="165">
        <v>1</v>
      </c>
      <c r="H25" s="165">
        <f t="shared" si="1"/>
        <v>2</v>
      </c>
    </row>
    <row r="26" spans="1:8" s="1" customFormat="1" ht="21" customHeight="1">
      <c r="B26" s="1" t="s">
        <v>334</v>
      </c>
      <c r="E26" s="165"/>
      <c r="F26" s="165">
        <v>13</v>
      </c>
      <c r="G26" s="165">
        <v>1</v>
      </c>
      <c r="H26" s="165">
        <f t="shared" si="1"/>
        <v>14</v>
      </c>
    </row>
    <row r="27" spans="1:8" s="1" customFormat="1" ht="21" customHeight="1">
      <c r="B27" s="1" t="s">
        <v>339</v>
      </c>
      <c r="E27" s="165"/>
      <c r="F27" s="165">
        <v>7</v>
      </c>
      <c r="G27" s="165">
        <v>1</v>
      </c>
      <c r="H27" s="165">
        <f t="shared" si="1"/>
        <v>8</v>
      </c>
    </row>
    <row r="28" spans="1:8" s="1" customFormat="1" ht="21" customHeight="1">
      <c r="B28" s="1" t="s">
        <v>41</v>
      </c>
      <c r="E28" s="165"/>
      <c r="F28" s="165">
        <v>2</v>
      </c>
      <c r="G28" s="165">
        <v>1</v>
      </c>
      <c r="H28" s="165">
        <f t="shared" si="1"/>
        <v>3</v>
      </c>
    </row>
    <row r="29" spans="1:8" s="1" customFormat="1" ht="21" customHeight="1">
      <c r="B29" s="1" t="s">
        <v>42</v>
      </c>
      <c r="E29" s="165"/>
      <c r="F29" s="165">
        <v>0</v>
      </c>
      <c r="G29" s="165">
        <v>1</v>
      </c>
      <c r="H29" s="165">
        <f t="shared" si="1"/>
        <v>1</v>
      </c>
    </row>
    <row r="30" spans="1:8" s="1" customFormat="1" ht="9" customHeight="1">
      <c r="E30" s="165"/>
      <c r="F30" s="165"/>
      <c r="G30" s="165"/>
      <c r="H30" s="165"/>
    </row>
    <row r="31" spans="1:8" s="33" customFormat="1" ht="21" customHeight="1">
      <c r="A31" s="178" t="s">
        <v>340</v>
      </c>
      <c r="B31" s="178" t="s">
        <v>341</v>
      </c>
      <c r="C31" s="175"/>
      <c r="D31" s="175"/>
      <c r="E31" s="179" t="s">
        <v>65</v>
      </c>
      <c r="F31" s="180">
        <f>SUM(F32:F34)</f>
        <v>2</v>
      </c>
      <c r="G31" s="180">
        <f>SUM(G32:G34)</f>
        <v>1</v>
      </c>
      <c r="H31" s="180">
        <f>SUM(H32:H34)</f>
        <v>3</v>
      </c>
    </row>
    <row r="32" spans="1:8" s="33" customFormat="1" ht="21" customHeight="1">
      <c r="B32" s="1" t="s">
        <v>45</v>
      </c>
      <c r="C32" s="1"/>
      <c r="D32" s="1"/>
      <c r="E32" s="41"/>
      <c r="F32" s="165">
        <v>1</v>
      </c>
      <c r="G32" s="165">
        <v>0</v>
      </c>
      <c r="H32" s="165">
        <f t="shared" ref="H32:H41" si="2">SUM(F32:G32)</f>
        <v>1</v>
      </c>
    </row>
    <row r="33" spans="1:8" s="33" customFormat="1" ht="21" customHeight="1">
      <c r="B33" s="1" t="s">
        <v>342</v>
      </c>
      <c r="C33" s="1"/>
      <c r="D33" s="1"/>
      <c r="E33" s="41"/>
      <c r="F33" s="165">
        <v>0</v>
      </c>
      <c r="G33" s="165">
        <v>1</v>
      </c>
      <c r="H33" s="165">
        <f t="shared" si="2"/>
        <v>1</v>
      </c>
    </row>
    <row r="34" spans="1:8" s="33" customFormat="1" ht="21" customHeight="1">
      <c r="A34" s="1"/>
      <c r="B34" s="1" t="s">
        <v>343</v>
      </c>
      <c r="E34" s="165"/>
      <c r="F34" s="165">
        <v>1</v>
      </c>
      <c r="G34" s="165">
        <v>0</v>
      </c>
      <c r="H34" s="165">
        <f t="shared" si="2"/>
        <v>1</v>
      </c>
    </row>
    <row r="35" spans="1:8" s="1" customFormat="1" ht="9" customHeight="1">
      <c r="C35" s="33"/>
      <c r="D35" s="33"/>
      <c r="E35" s="165"/>
      <c r="F35" s="165"/>
      <c r="G35" s="165"/>
      <c r="H35" s="165"/>
    </row>
    <row r="36" spans="1:8" s="33" customFormat="1" ht="21" customHeight="1">
      <c r="A36" s="178" t="s">
        <v>344</v>
      </c>
      <c r="B36" s="175"/>
      <c r="C36" s="175"/>
      <c r="D36" s="175"/>
      <c r="E36" s="179" t="s">
        <v>65</v>
      </c>
      <c r="F36" s="180">
        <f>SUM(F37:F41)</f>
        <v>6</v>
      </c>
      <c r="G36" s="180">
        <f>SUM(G37:G41)</f>
        <v>8</v>
      </c>
      <c r="H36" s="180">
        <f t="shared" si="2"/>
        <v>14</v>
      </c>
    </row>
    <row r="37" spans="1:8" s="1" customFormat="1" ht="21" customHeight="1">
      <c r="B37" s="1" t="s">
        <v>53</v>
      </c>
      <c r="C37" s="33"/>
      <c r="D37" s="33"/>
      <c r="E37" s="165"/>
      <c r="F37" s="165">
        <v>0</v>
      </c>
      <c r="G37" s="165">
        <v>1</v>
      </c>
      <c r="H37" s="165">
        <f t="shared" si="2"/>
        <v>1</v>
      </c>
    </row>
    <row r="38" spans="1:8" s="1" customFormat="1" ht="21" customHeight="1">
      <c r="B38" s="202" t="s">
        <v>345</v>
      </c>
      <c r="C38" s="203"/>
      <c r="D38" s="203"/>
      <c r="E38" s="165"/>
      <c r="F38" s="165">
        <v>0</v>
      </c>
      <c r="G38" s="165">
        <v>1</v>
      </c>
      <c r="H38" s="165">
        <f t="shared" si="2"/>
        <v>1</v>
      </c>
    </row>
    <row r="39" spans="1:8" s="1" customFormat="1" ht="21" customHeight="1">
      <c r="B39" s="202" t="s">
        <v>346</v>
      </c>
      <c r="C39" s="202"/>
      <c r="D39" s="203"/>
      <c r="E39" s="165"/>
      <c r="F39" s="165">
        <v>3</v>
      </c>
      <c r="G39" s="165">
        <v>2</v>
      </c>
      <c r="H39" s="165">
        <f t="shared" si="2"/>
        <v>5</v>
      </c>
    </row>
    <row r="40" spans="1:8" s="1" customFormat="1" ht="21" customHeight="1">
      <c r="B40" s="202" t="s">
        <v>347</v>
      </c>
      <c r="C40" s="203"/>
      <c r="D40" s="203"/>
      <c r="E40" s="165"/>
      <c r="F40" s="165">
        <v>2</v>
      </c>
      <c r="G40" s="165">
        <v>4</v>
      </c>
      <c r="H40" s="165">
        <f t="shared" si="2"/>
        <v>6</v>
      </c>
    </row>
    <row r="41" spans="1:8" s="1" customFormat="1" ht="21" customHeight="1">
      <c r="B41" s="202" t="s">
        <v>348</v>
      </c>
      <c r="C41" s="203"/>
      <c r="D41" s="203"/>
      <c r="E41" s="165"/>
      <c r="F41" s="165">
        <v>1</v>
      </c>
      <c r="G41" s="165">
        <v>0</v>
      </c>
      <c r="H41" s="165">
        <f t="shared" si="2"/>
        <v>1</v>
      </c>
    </row>
  </sheetData>
  <mergeCells count="1">
    <mergeCell ref="A2:E2"/>
  </mergeCells>
  <pageMargins left="0.78740157480314965" right="0.78740157480314965" top="0.78740157480314965" bottom="0.59055118110236227" header="0.19685039370078741" footer="0.31496062992125984"/>
  <pageSetup paperSize="9" orientation="portrait" verticalDpi="0" r:id="rId1"/>
  <headerFooter>
    <oddHeader>&amp;L&amp;"TH SarabunPSK,ธรรมดา"หน้าที่  54  สถิติโรคมะเร็ง  ปี พ.ศ. 2555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N15" sqref="N15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14" customFormat="1" ht="21" customHeight="1">
      <c r="A4" s="181" t="s">
        <v>349</v>
      </c>
      <c r="B4" s="170"/>
      <c r="C4" s="170"/>
      <c r="D4" s="170"/>
      <c r="E4" s="182" t="s">
        <v>65</v>
      </c>
      <c r="F4" s="183">
        <f>SUM(F5:F24)</f>
        <v>40</v>
      </c>
      <c r="G4" s="183">
        <f>SUM(G5:G24)</f>
        <v>24</v>
      </c>
      <c r="H4" s="183">
        <f>SUM(F4:G4)</f>
        <v>64</v>
      </c>
    </row>
    <row r="5" spans="1:8" s="14" customFormat="1" ht="21" customHeight="1">
      <c r="B5" s="14" t="s">
        <v>53</v>
      </c>
      <c r="E5" s="169"/>
      <c r="F5" s="169">
        <v>3</v>
      </c>
      <c r="G5" s="169">
        <v>0</v>
      </c>
      <c r="H5" s="169">
        <f t="shared" ref="H5:H23" si="0">SUM(F5:G5)</f>
        <v>3</v>
      </c>
    </row>
    <row r="6" spans="1:8" s="14" customFormat="1" ht="21" customHeight="1">
      <c r="B6" s="14" t="s">
        <v>350</v>
      </c>
      <c r="E6" s="169"/>
      <c r="F6" s="169">
        <v>1</v>
      </c>
      <c r="G6" s="169">
        <v>1</v>
      </c>
      <c r="H6" s="169">
        <f t="shared" si="0"/>
        <v>2</v>
      </c>
    </row>
    <row r="7" spans="1:8" s="14" customFormat="1" ht="21" customHeight="1">
      <c r="B7" s="14" t="s">
        <v>351</v>
      </c>
      <c r="E7" s="169"/>
      <c r="F7" s="169">
        <v>1</v>
      </c>
      <c r="G7" s="169">
        <v>1</v>
      </c>
      <c r="H7" s="169">
        <f t="shared" si="0"/>
        <v>2</v>
      </c>
    </row>
    <row r="8" spans="1:8" s="14" customFormat="1" ht="21" customHeight="1">
      <c r="B8" s="201" t="s">
        <v>352</v>
      </c>
      <c r="C8" s="201"/>
      <c r="D8" s="201"/>
      <c r="E8" s="169"/>
      <c r="F8" s="169">
        <v>1</v>
      </c>
      <c r="G8" s="169">
        <v>0</v>
      </c>
      <c r="H8" s="169">
        <f t="shared" si="0"/>
        <v>1</v>
      </c>
    </row>
    <row r="9" spans="1:8" s="14" customFormat="1" ht="21" customHeight="1">
      <c r="B9" s="14" t="s">
        <v>353</v>
      </c>
      <c r="E9" s="169"/>
      <c r="F9" s="169">
        <v>2</v>
      </c>
      <c r="G9" s="169">
        <v>0</v>
      </c>
      <c r="H9" s="169">
        <f t="shared" si="0"/>
        <v>2</v>
      </c>
    </row>
    <row r="10" spans="1:8" s="14" customFormat="1" ht="21" customHeight="1">
      <c r="B10" s="14" t="s">
        <v>354</v>
      </c>
      <c r="E10" s="169"/>
      <c r="F10" s="169">
        <v>0</v>
      </c>
      <c r="G10" s="169">
        <v>1</v>
      </c>
      <c r="H10" s="169">
        <f t="shared" si="0"/>
        <v>1</v>
      </c>
    </row>
    <row r="11" spans="1:8" s="14" customFormat="1" ht="21" customHeight="1">
      <c r="B11" s="14" t="s">
        <v>355</v>
      </c>
      <c r="E11" s="169"/>
      <c r="F11" s="169">
        <v>1</v>
      </c>
      <c r="G11" s="169">
        <v>2</v>
      </c>
      <c r="H11" s="169">
        <f t="shared" si="0"/>
        <v>3</v>
      </c>
    </row>
    <row r="12" spans="1:8" s="14" customFormat="1" ht="21" customHeight="1">
      <c r="B12" s="14" t="s">
        <v>356</v>
      </c>
      <c r="E12" s="169"/>
      <c r="F12" s="169">
        <v>1</v>
      </c>
      <c r="G12" s="169">
        <v>0</v>
      </c>
      <c r="H12" s="169">
        <f t="shared" si="0"/>
        <v>1</v>
      </c>
    </row>
    <row r="13" spans="1:8" s="14" customFormat="1" ht="21" customHeight="1">
      <c r="B13" s="14" t="s">
        <v>357</v>
      </c>
      <c r="E13" s="169"/>
      <c r="F13" s="169">
        <v>4</v>
      </c>
      <c r="G13" s="169">
        <v>6</v>
      </c>
      <c r="H13" s="169">
        <f t="shared" si="0"/>
        <v>10</v>
      </c>
    </row>
    <row r="14" spans="1:8" s="14" customFormat="1" ht="21" customHeight="1">
      <c r="B14" s="14" t="s">
        <v>358</v>
      </c>
      <c r="E14" s="169"/>
      <c r="F14" s="169">
        <v>2</v>
      </c>
      <c r="G14" s="169">
        <v>1</v>
      </c>
      <c r="H14" s="169">
        <f t="shared" si="0"/>
        <v>3</v>
      </c>
    </row>
    <row r="15" spans="1:8" s="14" customFormat="1" ht="21" customHeight="1">
      <c r="B15" s="14" t="s">
        <v>359</v>
      </c>
      <c r="E15" s="169"/>
      <c r="F15" s="169">
        <v>1</v>
      </c>
      <c r="G15" s="169">
        <v>0</v>
      </c>
      <c r="H15" s="169">
        <f t="shared" si="0"/>
        <v>1</v>
      </c>
    </row>
    <row r="16" spans="1:8" s="14" customFormat="1" ht="21" customHeight="1">
      <c r="B16" s="14" t="s">
        <v>360</v>
      </c>
      <c r="E16" s="169"/>
      <c r="F16" s="169">
        <v>14</v>
      </c>
      <c r="G16" s="169">
        <v>10</v>
      </c>
      <c r="H16" s="169">
        <f t="shared" si="0"/>
        <v>24</v>
      </c>
    </row>
    <row r="17" spans="1:8" s="14" customFormat="1" ht="21" customHeight="1">
      <c r="B17" s="14" t="s">
        <v>361</v>
      </c>
      <c r="E17" s="169"/>
      <c r="F17" s="169">
        <v>1</v>
      </c>
      <c r="G17" s="169">
        <v>0</v>
      </c>
      <c r="H17" s="169">
        <f t="shared" si="0"/>
        <v>1</v>
      </c>
    </row>
    <row r="18" spans="1:8" s="14" customFormat="1" ht="21" customHeight="1">
      <c r="B18" s="14" t="s">
        <v>362</v>
      </c>
      <c r="E18" s="169"/>
      <c r="F18" s="169">
        <v>2</v>
      </c>
      <c r="G18" s="169">
        <v>0</v>
      </c>
      <c r="H18" s="169">
        <f t="shared" si="0"/>
        <v>2</v>
      </c>
    </row>
    <row r="19" spans="1:8" s="14" customFormat="1" ht="21" customHeight="1">
      <c r="B19" s="14" t="s">
        <v>363</v>
      </c>
      <c r="E19" s="169"/>
      <c r="F19" s="169">
        <v>4</v>
      </c>
      <c r="G19" s="169">
        <v>0</v>
      </c>
      <c r="H19" s="169">
        <f t="shared" si="0"/>
        <v>4</v>
      </c>
    </row>
    <row r="20" spans="1:8" s="14" customFormat="1" ht="21" customHeight="1">
      <c r="B20" s="201" t="s">
        <v>364</v>
      </c>
      <c r="C20" s="201"/>
      <c r="D20" s="201"/>
      <c r="E20" s="169"/>
      <c r="F20" s="169">
        <v>1</v>
      </c>
      <c r="G20" s="169">
        <v>0</v>
      </c>
      <c r="H20" s="169">
        <f t="shared" si="0"/>
        <v>1</v>
      </c>
    </row>
    <row r="21" spans="1:8" s="14" customFormat="1" ht="21" customHeight="1">
      <c r="B21" s="14" t="s">
        <v>146</v>
      </c>
      <c r="E21" s="169"/>
      <c r="F21" s="169">
        <v>0</v>
      </c>
      <c r="G21" s="169">
        <v>1</v>
      </c>
      <c r="H21" s="169">
        <f t="shared" si="0"/>
        <v>1</v>
      </c>
    </row>
    <row r="22" spans="1:8" s="14" customFormat="1" ht="21" customHeight="1">
      <c r="B22" s="14" t="s">
        <v>342</v>
      </c>
      <c r="E22" s="169"/>
      <c r="F22" s="169">
        <v>0</v>
      </c>
      <c r="G22" s="169">
        <v>1</v>
      </c>
      <c r="H22" s="169">
        <f t="shared" si="0"/>
        <v>1</v>
      </c>
    </row>
    <row r="23" spans="1:8" s="14" customFormat="1" ht="21" customHeight="1">
      <c r="B23" s="14" t="s">
        <v>301</v>
      </c>
      <c r="E23" s="169"/>
      <c r="F23" s="169">
        <v>1</v>
      </c>
      <c r="G23" s="169">
        <v>0</v>
      </c>
      <c r="H23" s="169">
        <f t="shared" si="0"/>
        <v>1</v>
      </c>
    </row>
    <row r="24" spans="1:8" s="14" customFormat="1" ht="7.5" customHeight="1">
      <c r="E24" s="169"/>
      <c r="F24" s="169"/>
      <c r="G24" s="169"/>
      <c r="H24" s="169"/>
    </row>
    <row r="25" spans="1:8" s="14" customFormat="1" ht="21" customHeight="1">
      <c r="A25" s="181" t="s">
        <v>365</v>
      </c>
      <c r="B25" s="170"/>
      <c r="C25" s="170"/>
      <c r="D25" s="170"/>
      <c r="E25" s="182" t="s">
        <v>65</v>
      </c>
      <c r="F25" s="183">
        <f>SUM(F27:F29)</f>
        <v>2</v>
      </c>
      <c r="G25" s="183">
        <f>SUM(G27:G29)</f>
        <v>1</v>
      </c>
      <c r="H25" s="183">
        <f>SUM(F25:G25)</f>
        <v>3</v>
      </c>
    </row>
    <row r="26" spans="1:8" s="14" customFormat="1" ht="21" customHeight="1">
      <c r="A26" s="181" t="s">
        <v>366</v>
      </c>
      <c r="B26" s="170"/>
      <c r="C26" s="170"/>
      <c r="D26" s="170"/>
      <c r="E26" s="182"/>
      <c r="F26" s="193"/>
      <c r="G26" s="193"/>
      <c r="H26" s="193"/>
    </row>
    <row r="27" spans="1:8" s="14" customFormat="1" ht="21" customHeight="1">
      <c r="B27" s="14" t="s">
        <v>146</v>
      </c>
      <c r="E27" s="40"/>
      <c r="F27" s="169">
        <v>0</v>
      </c>
      <c r="G27" s="169">
        <v>1</v>
      </c>
      <c r="H27" s="169">
        <f>SUM(F27:G27)</f>
        <v>1</v>
      </c>
    </row>
    <row r="28" spans="1:8" s="14" customFormat="1" ht="21" customHeight="1">
      <c r="B28" s="14" t="s">
        <v>367</v>
      </c>
      <c r="E28" s="169"/>
      <c r="F28" s="169">
        <v>1</v>
      </c>
      <c r="G28" s="169">
        <v>0</v>
      </c>
      <c r="H28" s="169">
        <f>SUM(F28:G28)</f>
        <v>1</v>
      </c>
    </row>
    <row r="29" spans="1:8" s="14" customFormat="1" ht="21" customHeight="1">
      <c r="B29" s="14" t="s">
        <v>301</v>
      </c>
      <c r="E29" s="169"/>
      <c r="F29" s="169">
        <v>1</v>
      </c>
      <c r="G29" s="169">
        <v>0</v>
      </c>
      <c r="H29" s="169">
        <f>SUM(F29:G29)</f>
        <v>1</v>
      </c>
    </row>
    <row r="30" spans="1:8" s="14" customFormat="1" ht="7.5" customHeight="1">
      <c r="E30" s="169"/>
      <c r="F30" s="169"/>
      <c r="G30" s="169"/>
      <c r="H30" s="169"/>
    </row>
    <row r="31" spans="1:8" s="14" customFormat="1" ht="21" customHeight="1">
      <c r="A31" s="181" t="s">
        <v>368</v>
      </c>
      <c r="B31" s="170"/>
      <c r="C31" s="170"/>
      <c r="D31" s="170"/>
      <c r="E31" s="182" t="s">
        <v>65</v>
      </c>
      <c r="F31" s="183">
        <f>SUM(F32:F41)</f>
        <v>3</v>
      </c>
      <c r="G31" s="183">
        <f>SUM(G32:G41)</f>
        <v>23</v>
      </c>
      <c r="H31" s="183">
        <f>SUM(F31:G31)</f>
        <v>26</v>
      </c>
    </row>
    <row r="32" spans="1:8" s="14" customFormat="1" ht="21" customHeight="1">
      <c r="B32" s="14" t="s">
        <v>53</v>
      </c>
      <c r="E32" s="40"/>
      <c r="F32" s="169">
        <v>0</v>
      </c>
      <c r="G32" s="169">
        <v>1</v>
      </c>
      <c r="H32" s="169">
        <f>SUM(F32:G32)</f>
        <v>1</v>
      </c>
    </row>
    <row r="33" spans="2:8" s="14" customFormat="1" ht="21" customHeight="1">
      <c r="B33" s="14" t="s">
        <v>104</v>
      </c>
      <c r="E33" s="169"/>
      <c r="F33" s="169">
        <v>0</v>
      </c>
      <c r="G33" s="169">
        <v>1</v>
      </c>
      <c r="H33" s="169">
        <f t="shared" ref="H33:H41" si="1">SUM(F33:G33)</f>
        <v>1</v>
      </c>
    </row>
    <row r="34" spans="2:8" s="14" customFormat="1" ht="21" customHeight="1">
      <c r="B34" s="14" t="s">
        <v>369</v>
      </c>
      <c r="E34" s="169"/>
      <c r="F34" s="169">
        <v>1</v>
      </c>
      <c r="G34" s="169">
        <v>3</v>
      </c>
      <c r="H34" s="169">
        <f t="shared" si="1"/>
        <v>4</v>
      </c>
    </row>
    <row r="35" spans="2:8" s="14" customFormat="1" ht="21" customHeight="1">
      <c r="B35" s="14" t="s">
        <v>370</v>
      </c>
      <c r="E35" s="169"/>
      <c r="F35" s="169">
        <v>1</v>
      </c>
      <c r="G35" s="169">
        <v>3</v>
      </c>
      <c r="H35" s="169">
        <f t="shared" si="1"/>
        <v>4</v>
      </c>
    </row>
    <row r="36" spans="2:8" s="14" customFormat="1" ht="21" customHeight="1">
      <c r="B36" s="14" t="s">
        <v>45</v>
      </c>
      <c r="E36" s="169"/>
      <c r="F36" s="169">
        <v>0</v>
      </c>
      <c r="G36" s="169">
        <v>2</v>
      </c>
      <c r="H36" s="169">
        <f t="shared" si="1"/>
        <v>2</v>
      </c>
    </row>
    <row r="37" spans="2:8" s="14" customFormat="1" ht="21" customHeight="1">
      <c r="B37" s="14" t="s">
        <v>371</v>
      </c>
      <c r="E37" s="169"/>
      <c r="F37" s="169">
        <v>1</v>
      </c>
      <c r="G37" s="169">
        <v>4</v>
      </c>
      <c r="H37" s="169">
        <f t="shared" si="1"/>
        <v>5</v>
      </c>
    </row>
    <row r="38" spans="2:8" s="14" customFormat="1" ht="21" customHeight="1">
      <c r="B38" s="14" t="s">
        <v>372</v>
      </c>
      <c r="E38" s="169"/>
      <c r="F38" s="169">
        <v>0</v>
      </c>
      <c r="G38" s="169">
        <v>4</v>
      </c>
      <c r="H38" s="169">
        <f t="shared" si="1"/>
        <v>4</v>
      </c>
    </row>
    <row r="39" spans="2:8" s="14" customFormat="1" ht="21" customHeight="1">
      <c r="B39" s="14" t="s">
        <v>373</v>
      </c>
      <c r="E39" s="169"/>
      <c r="F39" s="169">
        <v>0</v>
      </c>
      <c r="G39" s="169">
        <v>1</v>
      </c>
      <c r="H39" s="169">
        <f t="shared" si="1"/>
        <v>1</v>
      </c>
    </row>
    <row r="40" spans="2:8" s="14" customFormat="1" ht="21" customHeight="1">
      <c r="B40" s="14" t="s">
        <v>374</v>
      </c>
      <c r="E40" s="169"/>
      <c r="F40" s="169">
        <v>0</v>
      </c>
      <c r="G40" s="169">
        <v>1</v>
      </c>
      <c r="H40" s="169">
        <f t="shared" si="1"/>
        <v>1</v>
      </c>
    </row>
    <row r="41" spans="2:8" s="14" customFormat="1" ht="20.25" customHeight="1">
      <c r="B41" s="14" t="s">
        <v>56</v>
      </c>
      <c r="C41" s="44"/>
      <c r="D41" s="44"/>
      <c r="E41" s="169"/>
      <c r="F41" s="169">
        <v>0</v>
      </c>
      <c r="G41" s="169">
        <v>3</v>
      </c>
      <c r="H41" s="169">
        <f t="shared" si="1"/>
        <v>3</v>
      </c>
    </row>
  </sheetData>
  <mergeCells count="1">
    <mergeCell ref="A2:E2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&amp;R&amp;"TH SarabunPSK,ธรรมดา"โรงพยาบาลมะเร็งอุบลราชธานี (Hospital  Based  Cancer  Registry)  หน้าที่  55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R13"/>
  <sheetViews>
    <sheetView topLeftCell="A13" workbookViewId="0">
      <selection activeCell="G20" sqref="G20"/>
    </sheetView>
  </sheetViews>
  <sheetFormatPr defaultRowHeight="24"/>
  <cols>
    <col min="1" max="1" width="9.28515625" style="1" customWidth="1"/>
    <col min="2" max="2" width="37.42578125" style="1" customWidth="1"/>
    <col min="3" max="3" width="37.28515625" style="1" customWidth="1"/>
    <col min="4" max="4" width="8.85546875" style="1" customWidth="1"/>
    <col min="5" max="16384" width="9.140625" style="1"/>
  </cols>
  <sheetData>
    <row r="1" spans="1:18" s="15" customFormat="1" ht="27.75">
      <c r="A1" s="208" t="s">
        <v>69</v>
      </c>
      <c r="B1" s="208"/>
      <c r="C1" s="208"/>
      <c r="D1" s="208"/>
      <c r="E1" s="27"/>
      <c r="F1" s="27"/>
      <c r="G1" s="27"/>
      <c r="H1" s="27"/>
      <c r="I1" s="27"/>
      <c r="J1" s="27"/>
      <c r="L1" s="28"/>
    </row>
    <row r="2" spans="1:18" ht="10.5" customHeight="1"/>
    <row r="3" spans="1:18">
      <c r="B3" s="29" t="s">
        <v>37</v>
      </c>
      <c r="C3" s="29" t="s">
        <v>2</v>
      </c>
      <c r="D3" s="30"/>
      <c r="E3" s="31"/>
      <c r="F3" s="31"/>
    </row>
    <row r="4" spans="1:18">
      <c r="B4" s="109" t="s">
        <v>34</v>
      </c>
      <c r="C4" s="82">
        <v>292</v>
      </c>
      <c r="D4" s="21"/>
      <c r="E4" s="21"/>
      <c r="F4" s="21"/>
      <c r="K4" s="211"/>
      <c r="L4" s="211"/>
      <c r="M4" s="211"/>
      <c r="N4" s="211"/>
      <c r="O4" s="211"/>
      <c r="P4" s="212"/>
      <c r="Q4" s="212"/>
      <c r="R4" s="213"/>
    </row>
    <row r="5" spans="1:18">
      <c r="B5" s="110" t="s">
        <v>38</v>
      </c>
      <c r="C5" s="83">
        <v>189</v>
      </c>
      <c r="D5" s="21"/>
      <c r="E5" s="21"/>
      <c r="F5" s="21"/>
    </row>
    <row r="6" spans="1:18">
      <c r="B6" s="110" t="s">
        <v>35</v>
      </c>
      <c r="C6" s="83">
        <v>73</v>
      </c>
      <c r="D6" s="21"/>
      <c r="E6" s="21"/>
      <c r="F6" s="21"/>
    </row>
    <row r="7" spans="1:18">
      <c r="B7" s="110" t="s">
        <v>57</v>
      </c>
      <c r="C7" s="83">
        <v>36</v>
      </c>
      <c r="D7" s="21"/>
      <c r="E7" s="32"/>
      <c r="F7" s="21"/>
    </row>
    <row r="8" spans="1:18">
      <c r="B8" s="111" t="s">
        <v>40</v>
      </c>
      <c r="C8" s="84">
        <v>1</v>
      </c>
      <c r="D8" s="21"/>
      <c r="E8" s="21"/>
      <c r="F8" s="21"/>
    </row>
    <row r="9" spans="1:18" ht="10.5" customHeight="1">
      <c r="B9" s="21"/>
      <c r="C9" s="19"/>
      <c r="D9" s="21"/>
      <c r="E9" s="21"/>
      <c r="F9" s="21"/>
    </row>
    <row r="10" spans="1:18">
      <c r="A10" s="33" t="s">
        <v>39</v>
      </c>
      <c r="B10" s="1" t="s">
        <v>112</v>
      </c>
    </row>
    <row r="11" spans="1:18">
      <c r="B11" s="1" t="s">
        <v>113</v>
      </c>
    </row>
    <row r="13" spans="1:18" s="15" customFormat="1" ht="24" customHeight="1">
      <c r="A13" s="214" t="s">
        <v>114</v>
      </c>
      <c r="B13" s="214"/>
      <c r="C13" s="214"/>
      <c r="D13" s="214"/>
    </row>
  </sheetData>
  <mergeCells count="4">
    <mergeCell ref="K4:O4"/>
    <mergeCell ref="P4:R4"/>
    <mergeCell ref="A1:D1"/>
    <mergeCell ref="A13:D13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20  สถิติโรคมะเร็ง  ปี พ.ศ. 2555</oddHead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>
  <dimension ref="A1:I41"/>
  <sheetViews>
    <sheetView workbookViewId="0">
      <selection activeCell="O20" sqref="O20"/>
    </sheetView>
  </sheetViews>
  <sheetFormatPr defaultRowHeight="21" customHeight="1"/>
  <cols>
    <col min="1" max="1" width="5.7109375" style="176" customWidth="1"/>
    <col min="2" max="3" width="9.140625" style="176"/>
    <col min="4" max="4" width="34.7109375" style="176" customWidth="1"/>
    <col min="5" max="5" width="8.140625" style="176" customWidth="1"/>
    <col min="6" max="8" width="8.7109375" style="176" customWidth="1"/>
    <col min="9" max="16384" width="9.140625" style="176"/>
  </cols>
  <sheetData>
    <row r="1" spans="1:8" ht="3" customHeight="1">
      <c r="A1" s="185"/>
      <c r="B1" s="185"/>
      <c r="C1" s="185"/>
      <c r="D1" s="185"/>
      <c r="E1" s="185"/>
      <c r="F1" s="185"/>
      <c r="G1" s="185"/>
      <c r="H1" s="185"/>
    </row>
    <row r="2" spans="1:8" s="187" customFormat="1" ht="21" customHeight="1">
      <c r="A2" s="228" t="s">
        <v>226</v>
      </c>
      <c r="B2" s="228"/>
      <c r="C2" s="228"/>
      <c r="D2" s="228"/>
      <c r="E2" s="228"/>
      <c r="F2" s="186" t="s">
        <v>203</v>
      </c>
      <c r="G2" s="186" t="s">
        <v>204</v>
      </c>
      <c r="H2" s="186" t="s">
        <v>205</v>
      </c>
    </row>
    <row r="3" spans="1:8" ht="6" customHeight="1">
      <c r="A3" s="177"/>
      <c r="B3" s="177"/>
      <c r="C3" s="177"/>
      <c r="D3" s="177"/>
      <c r="E3" s="177"/>
      <c r="F3" s="177"/>
      <c r="G3" s="177"/>
      <c r="H3" s="177"/>
    </row>
    <row r="4" spans="1:8" s="94" customFormat="1" ht="21" customHeight="1">
      <c r="A4" s="192" t="s">
        <v>375</v>
      </c>
      <c r="B4" s="171"/>
      <c r="C4" s="171"/>
      <c r="D4" s="171"/>
      <c r="E4" s="182" t="s">
        <v>65</v>
      </c>
      <c r="F4" s="182">
        <f>SUM(F5:F7)</f>
        <v>3</v>
      </c>
      <c r="G4" s="182">
        <f>SUM(G5:G7)</f>
        <v>1</v>
      </c>
      <c r="H4" s="182">
        <f>SUM(H5:H7)</f>
        <v>4</v>
      </c>
    </row>
    <row r="5" spans="1:8" s="14" customFormat="1" ht="21" customHeight="1">
      <c r="A5" s="191"/>
      <c r="B5" s="14" t="s">
        <v>53</v>
      </c>
      <c r="C5" s="44"/>
      <c r="D5" s="44"/>
      <c r="E5" s="40"/>
      <c r="F5" s="168">
        <v>2</v>
      </c>
      <c r="G5" s="169">
        <v>0</v>
      </c>
      <c r="H5" s="168">
        <f>SUM(F5:G5)</f>
        <v>2</v>
      </c>
    </row>
    <row r="6" spans="1:8" s="14" customFormat="1" ht="21" customHeight="1">
      <c r="A6" s="191"/>
      <c r="B6" s="14" t="s">
        <v>376</v>
      </c>
      <c r="C6" s="44"/>
      <c r="D6" s="44"/>
      <c r="E6" s="40"/>
      <c r="F6" s="168">
        <v>0</v>
      </c>
      <c r="G6" s="169">
        <v>1</v>
      </c>
      <c r="H6" s="168">
        <f>SUM(F6:G6)</f>
        <v>1</v>
      </c>
    </row>
    <row r="7" spans="1:8" s="14" customFormat="1" ht="21" customHeight="1">
      <c r="A7" s="44"/>
      <c r="B7" s="14" t="s">
        <v>258</v>
      </c>
      <c r="C7" s="94"/>
      <c r="D7" s="94"/>
      <c r="E7" s="168"/>
      <c r="F7" s="168">
        <v>1</v>
      </c>
      <c r="G7" s="169">
        <v>0</v>
      </c>
      <c r="H7" s="168">
        <f>SUM(F7:G7)</f>
        <v>1</v>
      </c>
    </row>
    <row r="8" spans="1:8" s="14" customFormat="1" ht="9" customHeight="1">
      <c r="A8" s="44"/>
      <c r="E8" s="168"/>
      <c r="F8" s="168"/>
      <c r="G8" s="169"/>
      <c r="H8" s="168"/>
    </row>
    <row r="9" spans="1:8" s="14" customFormat="1" ht="21" customHeight="1">
      <c r="A9" s="181" t="s">
        <v>377</v>
      </c>
      <c r="B9" s="170"/>
      <c r="C9" s="170"/>
      <c r="D9" s="170"/>
      <c r="E9" s="182" t="s">
        <v>65</v>
      </c>
      <c r="F9" s="182">
        <f>SUM(F10:F11)</f>
        <v>0</v>
      </c>
      <c r="G9" s="182">
        <f>SUM(G10:G11)</f>
        <v>2</v>
      </c>
      <c r="H9" s="182">
        <f>SUM(H10:H11)</f>
        <v>2</v>
      </c>
    </row>
    <row r="10" spans="1:8" s="14" customFormat="1" ht="21" customHeight="1">
      <c r="A10" s="94"/>
      <c r="B10" s="14" t="s">
        <v>119</v>
      </c>
      <c r="E10" s="40"/>
      <c r="F10" s="168">
        <v>0</v>
      </c>
      <c r="G10" s="168">
        <v>1</v>
      </c>
      <c r="H10" s="168">
        <f>SUM(F10:G10)</f>
        <v>1</v>
      </c>
    </row>
    <row r="11" spans="1:8" s="14" customFormat="1" ht="21" customHeight="1">
      <c r="A11" s="94"/>
      <c r="B11" s="14" t="s">
        <v>378</v>
      </c>
      <c r="E11" s="40"/>
      <c r="F11" s="168">
        <v>0</v>
      </c>
      <c r="G11" s="40">
        <v>1</v>
      </c>
      <c r="H11" s="40">
        <f>SUM(F11:G11)</f>
        <v>1</v>
      </c>
    </row>
    <row r="12" spans="1:8" s="14" customFormat="1" ht="9" customHeight="1">
      <c r="A12" s="94"/>
      <c r="E12" s="40"/>
      <c r="F12" s="168"/>
      <c r="G12" s="40"/>
      <c r="H12" s="40"/>
    </row>
    <row r="13" spans="1:8" s="14" customFormat="1" ht="21" customHeight="1">
      <c r="A13" s="181" t="s">
        <v>379</v>
      </c>
      <c r="B13" s="170"/>
      <c r="C13" s="170"/>
      <c r="D13" s="170"/>
      <c r="E13" s="182" t="s">
        <v>65</v>
      </c>
      <c r="F13" s="183">
        <f>SUM(F14:F29)</f>
        <v>40</v>
      </c>
      <c r="G13" s="183">
        <f>SUM(G14:G29)</f>
        <v>23</v>
      </c>
      <c r="H13" s="183">
        <f>SUM(F13:G13)</f>
        <v>63</v>
      </c>
    </row>
    <row r="14" spans="1:8" s="14" customFormat="1" ht="21" customHeight="1">
      <c r="B14" s="14" t="s">
        <v>53</v>
      </c>
      <c r="E14" s="40"/>
      <c r="F14" s="169">
        <v>0</v>
      </c>
      <c r="G14" s="169">
        <v>1</v>
      </c>
      <c r="H14" s="169">
        <f>SUM(F14:G14)</f>
        <v>1</v>
      </c>
    </row>
    <row r="15" spans="1:8" s="14" customFormat="1" ht="21" customHeight="1">
      <c r="B15" s="14" t="s">
        <v>380</v>
      </c>
      <c r="E15" s="40"/>
      <c r="F15" s="169">
        <v>2</v>
      </c>
      <c r="G15" s="169">
        <v>1</v>
      </c>
      <c r="H15" s="169">
        <f t="shared" ref="H15:H28" si="0">SUM(F15:G15)</f>
        <v>3</v>
      </c>
    </row>
    <row r="16" spans="1:8" s="14" customFormat="1" ht="21" customHeight="1">
      <c r="B16" s="14" t="s">
        <v>381</v>
      </c>
      <c r="E16" s="169"/>
      <c r="F16" s="169">
        <v>0</v>
      </c>
      <c r="G16" s="169">
        <v>3</v>
      </c>
      <c r="H16" s="169">
        <f t="shared" si="0"/>
        <v>3</v>
      </c>
    </row>
    <row r="17" spans="1:8" s="14" customFormat="1" ht="21" customHeight="1">
      <c r="B17" s="14" t="s">
        <v>382</v>
      </c>
      <c r="E17" s="169"/>
      <c r="F17" s="169">
        <v>1</v>
      </c>
      <c r="G17" s="169">
        <v>0</v>
      </c>
      <c r="H17" s="169">
        <f t="shared" si="0"/>
        <v>1</v>
      </c>
    </row>
    <row r="18" spans="1:8" s="14" customFormat="1" ht="21" customHeight="1">
      <c r="B18" s="14" t="s">
        <v>383</v>
      </c>
      <c r="E18" s="169"/>
      <c r="F18" s="169">
        <v>3</v>
      </c>
      <c r="G18" s="169">
        <v>2</v>
      </c>
      <c r="H18" s="169">
        <f t="shared" si="0"/>
        <v>5</v>
      </c>
    </row>
    <row r="19" spans="1:8" s="14" customFormat="1" ht="21" customHeight="1">
      <c r="B19" s="14" t="s">
        <v>384</v>
      </c>
      <c r="E19" s="169"/>
      <c r="F19" s="169">
        <v>1</v>
      </c>
      <c r="G19" s="169">
        <v>0</v>
      </c>
      <c r="H19" s="169">
        <f t="shared" si="0"/>
        <v>1</v>
      </c>
    </row>
    <row r="20" spans="1:8" s="14" customFormat="1" ht="21" customHeight="1">
      <c r="B20" s="14" t="s">
        <v>385</v>
      </c>
      <c r="E20" s="169"/>
      <c r="F20" s="169">
        <v>1</v>
      </c>
      <c r="G20" s="169">
        <v>2</v>
      </c>
      <c r="H20" s="169">
        <f t="shared" si="0"/>
        <v>3</v>
      </c>
    </row>
    <row r="21" spans="1:8" s="14" customFormat="1" ht="21" customHeight="1">
      <c r="B21" s="14" t="s">
        <v>386</v>
      </c>
      <c r="E21" s="169"/>
      <c r="F21" s="169">
        <v>0</v>
      </c>
      <c r="G21" s="169">
        <v>1</v>
      </c>
      <c r="H21" s="169">
        <f t="shared" si="0"/>
        <v>1</v>
      </c>
    </row>
    <row r="22" spans="1:8" s="14" customFormat="1" ht="21" customHeight="1">
      <c r="B22" s="14" t="s">
        <v>387</v>
      </c>
      <c r="E22" s="169"/>
      <c r="F22" s="169">
        <v>3</v>
      </c>
      <c r="G22" s="169">
        <v>1</v>
      </c>
      <c r="H22" s="169">
        <f t="shared" si="0"/>
        <v>4</v>
      </c>
    </row>
    <row r="23" spans="1:8" s="14" customFormat="1" ht="21" customHeight="1">
      <c r="B23" s="14" t="s">
        <v>301</v>
      </c>
      <c r="E23" s="169"/>
      <c r="F23" s="169">
        <v>23</v>
      </c>
      <c r="G23" s="169">
        <v>9</v>
      </c>
      <c r="H23" s="169">
        <f t="shared" si="0"/>
        <v>32</v>
      </c>
    </row>
    <row r="24" spans="1:8" s="14" customFormat="1" ht="21" customHeight="1">
      <c r="B24" s="14" t="s">
        <v>388</v>
      </c>
      <c r="E24" s="169"/>
      <c r="F24" s="169">
        <v>0</v>
      </c>
      <c r="G24" s="169">
        <v>1</v>
      </c>
      <c r="H24" s="169">
        <f t="shared" si="0"/>
        <v>1</v>
      </c>
    </row>
    <row r="25" spans="1:8" s="14" customFormat="1" ht="21" customHeight="1">
      <c r="B25" s="14" t="s">
        <v>389</v>
      </c>
      <c r="E25" s="169"/>
      <c r="F25" s="169">
        <v>2</v>
      </c>
      <c r="G25" s="169">
        <v>1</v>
      </c>
      <c r="H25" s="169">
        <f t="shared" si="0"/>
        <v>3</v>
      </c>
    </row>
    <row r="26" spans="1:8" s="14" customFormat="1" ht="21" customHeight="1">
      <c r="B26" s="14" t="s">
        <v>390</v>
      </c>
      <c r="E26" s="169"/>
      <c r="F26" s="169">
        <v>0</v>
      </c>
      <c r="G26" s="169">
        <v>1</v>
      </c>
      <c r="H26" s="169">
        <f t="shared" si="0"/>
        <v>1</v>
      </c>
    </row>
    <row r="27" spans="1:8" s="14" customFormat="1" ht="21" customHeight="1">
      <c r="B27" s="14" t="s">
        <v>391</v>
      </c>
      <c r="E27" s="169"/>
      <c r="F27" s="169">
        <v>3</v>
      </c>
      <c r="G27" s="169">
        <v>0</v>
      </c>
      <c r="H27" s="169">
        <f t="shared" si="0"/>
        <v>3</v>
      </c>
    </row>
    <row r="28" spans="1:8" s="14" customFormat="1" ht="21" customHeight="1">
      <c r="B28" s="14" t="s">
        <v>392</v>
      </c>
      <c r="E28" s="169"/>
      <c r="F28" s="169">
        <v>1</v>
      </c>
      <c r="G28" s="169">
        <v>0</v>
      </c>
      <c r="H28" s="169">
        <f t="shared" si="0"/>
        <v>1</v>
      </c>
    </row>
    <row r="29" spans="1:8" s="94" customFormat="1" ht="9" customHeight="1">
      <c r="A29" s="14"/>
      <c r="C29" s="14"/>
      <c r="D29" s="14"/>
      <c r="E29" s="169"/>
      <c r="F29" s="169"/>
      <c r="G29" s="169"/>
      <c r="H29" s="169"/>
    </row>
    <row r="30" spans="1:8" s="14" customFormat="1" ht="21" customHeight="1">
      <c r="A30" s="181" t="s">
        <v>393</v>
      </c>
      <c r="B30" s="170"/>
      <c r="C30" s="170"/>
      <c r="D30" s="170"/>
      <c r="E30" s="182" t="s">
        <v>65</v>
      </c>
      <c r="F30" s="182">
        <f>SUM(F31:F45)</f>
        <v>67</v>
      </c>
      <c r="G30" s="182">
        <f>SUM(G31:G45)</f>
        <v>39</v>
      </c>
      <c r="H30" s="182">
        <f>SUM(F30:G30)</f>
        <v>106</v>
      </c>
    </row>
    <row r="31" spans="1:8" s="14" customFormat="1" ht="21" customHeight="1">
      <c r="B31" s="14" t="s">
        <v>53</v>
      </c>
      <c r="E31" s="169"/>
      <c r="F31" s="168">
        <v>35</v>
      </c>
      <c r="G31" s="168">
        <v>17</v>
      </c>
      <c r="H31" s="168">
        <f>SUM(F31:G31)</f>
        <v>52</v>
      </c>
    </row>
    <row r="32" spans="1:8" s="14" customFormat="1" ht="21" customHeight="1">
      <c r="B32" s="14" t="s">
        <v>104</v>
      </c>
      <c r="E32" s="169"/>
      <c r="F32" s="168">
        <v>2</v>
      </c>
      <c r="G32" s="168">
        <v>3</v>
      </c>
      <c r="H32" s="168">
        <f t="shared" ref="H32:H41" si="1">SUM(F32:G32)</f>
        <v>5</v>
      </c>
    </row>
    <row r="33" spans="1:9" s="14" customFormat="1" ht="21" customHeight="1">
      <c r="B33" s="14" t="s">
        <v>370</v>
      </c>
      <c r="E33" s="169"/>
      <c r="F33" s="168">
        <v>0</v>
      </c>
      <c r="G33" s="168">
        <v>1</v>
      </c>
      <c r="H33" s="168">
        <f t="shared" si="1"/>
        <v>1</v>
      </c>
      <c r="I33" s="169"/>
    </row>
    <row r="34" spans="1:9" s="14" customFormat="1" ht="21" customHeight="1">
      <c r="B34" s="14" t="s">
        <v>45</v>
      </c>
      <c r="E34" s="169"/>
      <c r="F34" s="168">
        <v>12</v>
      </c>
      <c r="G34" s="168">
        <v>2</v>
      </c>
      <c r="H34" s="168">
        <f t="shared" si="1"/>
        <v>14</v>
      </c>
      <c r="I34" s="169"/>
    </row>
    <row r="35" spans="1:9" s="14" customFormat="1" ht="21" customHeight="1">
      <c r="A35" s="44"/>
      <c r="B35" s="14" t="s">
        <v>119</v>
      </c>
      <c r="C35" s="44"/>
      <c r="D35" s="44"/>
      <c r="E35" s="169"/>
      <c r="F35" s="168">
        <v>3</v>
      </c>
      <c r="G35" s="168">
        <v>0</v>
      </c>
      <c r="H35" s="168">
        <f t="shared" si="1"/>
        <v>3</v>
      </c>
    </row>
    <row r="36" spans="1:9" s="14" customFormat="1" ht="21" customHeight="1">
      <c r="A36" s="44"/>
      <c r="B36" s="14" t="s">
        <v>185</v>
      </c>
      <c r="C36" s="44"/>
      <c r="D36" s="44"/>
      <c r="E36" s="169"/>
      <c r="F36" s="168">
        <v>0</v>
      </c>
      <c r="G36" s="168">
        <v>1</v>
      </c>
      <c r="H36" s="168">
        <f t="shared" si="1"/>
        <v>1</v>
      </c>
    </row>
    <row r="37" spans="1:9" s="14" customFormat="1" ht="21" customHeight="1">
      <c r="A37" s="44"/>
      <c r="B37" s="14" t="s">
        <v>41</v>
      </c>
      <c r="C37" s="44"/>
      <c r="D37" s="44"/>
      <c r="E37" s="169"/>
      <c r="F37" s="168">
        <v>11</v>
      </c>
      <c r="G37" s="168">
        <v>14</v>
      </c>
      <c r="H37" s="168">
        <f t="shared" si="1"/>
        <v>25</v>
      </c>
    </row>
    <row r="38" spans="1:9" s="14" customFormat="1" ht="21" customHeight="1">
      <c r="A38" s="44"/>
      <c r="B38" s="14" t="s">
        <v>42</v>
      </c>
      <c r="C38" s="44"/>
      <c r="D38" s="44"/>
      <c r="E38" s="169"/>
      <c r="F38" s="168">
        <v>0</v>
      </c>
      <c r="G38" s="168">
        <v>1</v>
      </c>
      <c r="H38" s="168">
        <f t="shared" si="1"/>
        <v>1</v>
      </c>
    </row>
    <row r="39" spans="1:9" s="14" customFormat="1" ht="21" customHeight="1">
      <c r="A39" s="44"/>
      <c r="B39" s="14" t="s">
        <v>93</v>
      </c>
      <c r="C39" s="44"/>
      <c r="D39" s="44"/>
      <c r="E39" s="169"/>
      <c r="F39" s="168">
        <v>1</v>
      </c>
      <c r="G39" s="168">
        <v>0</v>
      </c>
      <c r="H39" s="168">
        <f t="shared" si="1"/>
        <v>1</v>
      </c>
    </row>
    <row r="40" spans="1:9" s="14" customFormat="1" ht="21" customHeight="1">
      <c r="A40" s="44"/>
      <c r="B40" s="14" t="s">
        <v>210</v>
      </c>
      <c r="C40" s="44"/>
      <c r="D40" s="44"/>
      <c r="E40" s="169"/>
      <c r="F40" s="168">
        <v>2</v>
      </c>
      <c r="G40" s="168">
        <v>0</v>
      </c>
      <c r="H40" s="168">
        <f t="shared" si="1"/>
        <v>2</v>
      </c>
    </row>
    <row r="41" spans="1:9" s="14" customFormat="1" ht="21" customHeight="1">
      <c r="A41" s="44"/>
      <c r="B41" s="14" t="s">
        <v>313</v>
      </c>
      <c r="C41" s="94"/>
      <c r="D41" s="94"/>
      <c r="E41" s="168"/>
      <c r="F41" s="168">
        <v>1</v>
      </c>
      <c r="G41" s="168">
        <v>0</v>
      </c>
      <c r="H41" s="168">
        <f t="shared" si="1"/>
        <v>1</v>
      </c>
    </row>
  </sheetData>
  <mergeCells count="1">
    <mergeCell ref="A2:E2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&amp;L&amp;"TH SarabunPSK,ธรรมดา"หน้าที่  56  สถิติโรคมะเร็ง  ปี พ.ศ. 2555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P16" sqref="P16"/>
    </sheetView>
  </sheetViews>
  <sheetFormatPr defaultRowHeight="24"/>
  <cols>
    <col min="1" max="16384" width="9.140625" style="14"/>
  </cols>
  <sheetData>
    <row r="1" spans="1:12" s="13" customFormat="1" ht="29.25" customHeight="1">
      <c r="A1" s="215" t="s">
        <v>67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2" s="13" customFormat="1" ht="29.25" customHeight="1">
      <c r="A2" s="215" t="s">
        <v>115</v>
      </c>
      <c r="B2" s="215"/>
      <c r="C2" s="215"/>
      <c r="D2" s="215"/>
      <c r="E2" s="215"/>
      <c r="F2" s="215"/>
      <c r="G2" s="215"/>
      <c r="H2" s="215"/>
      <c r="I2" s="215"/>
      <c r="J2" s="215"/>
    </row>
    <row r="4" spans="1:12">
      <c r="K4" s="14">
        <v>2544</v>
      </c>
      <c r="L4" s="14">
        <v>182</v>
      </c>
    </row>
    <row r="5" spans="1:12">
      <c r="K5" s="14">
        <v>2545</v>
      </c>
      <c r="L5" s="14">
        <v>195</v>
      </c>
    </row>
    <row r="6" spans="1:12">
      <c r="K6" s="14">
        <v>2546</v>
      </c>
      <c r="L6" s="14">
        <v>216</v>
      </c>
    </row>
    <row r="7" spans="1:12">
      <c r="K7" s="14">
        <v>2547</v>
      </c>
      <c r="L7" s="14">
        <v>223</v>
      </c>
    </row>
    <row r="8" spans="1:12">
      <c r="K8" s="14">
        <v>2548</v>
      </c>
      <c r="L8" s="14">
        <v>285</v>
      </c>
    </row>
    <row r="9" spans="1:12">
      <c r="K9" s="14">
        <v>2549</v>
      </c>
      <c r="L9" s="14">
        <v>300</v>
      </c>
    </row>
    <row r="10" spans="1:12">
      <c r="K10" s="14">
        <v>2550</v>
      </c>
      <c r="L10" s="14">
        <v>337</v>
      </c>
    </row>
    <row r="11" spans="1:12">
      <c r="K11" s="14">
        <v>2551</v>
      </c>
      <c r="L11" s="14">
        <v>337</v>
      </c>
    </row>
    <row r="12" spans="1:12">
      <c r="K12" s="14">
        <v>2552</v>
      </c>
      <c r="L12" s="14">
        <v>332</v>
      </c>
    </row>
    <row r="13" spans="1:12">
      <c r="K13" s="14">
        <v>2553</v>
      </c>
      <c r="L13" s="14">
        <v>388</v>
      </c>
    </row>
    <row r="14" spans="1:12">
      <c r="K14" s="14">
        <v>2554</v>
      </c>
      <c r="L14" s="14">
        <v>389</v>
      </c>
    </row>
    <row r="15" spans="1:12">
      <c r="K15" s="14">
        <v>2555</v>
      </c>
      <c r="L15" s="14">
        <v>430</v>
      </c>
    </row>
  </sheetData>
  <mergeCells count="2">
    <mergeCell ref="A1:J1"/>
    <mergeCell ref="A2:J2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21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"/>
  <sheetViews>
    <sheetView topLeftCell="A16" workbookViewId="0">
      <selection activeCell="N32" sqref="N32"/>
    </sheetView>
  </sheetViews>
  <sheetFormatPr defaultRowHeight="24"/>
  <cols>
    <col min="1" max="1" width="21.7109375" style="37" customWidth="1"/>
    <col min="2" max="2" width="21.7109375" style="1" customWidth="1"/>
    <col min="3" max="3" width="48.7109375" style="1" customWidth="1"/>
    <col min="4" max="4" width="0.42578125" style="1" hidden="1" customWidth="1"/>
    <col min="5" max="5" width="0" style="1" hidden="1" customWidth="1"/>
    <col min="6" max="6" width="0.5703125" style="1" hidden="1" customWidth="1"/>
    <col min="7" max="7" width="0.140625" style="1" hidden="1" customWidth="1"/>
    <col min="8" max="8" width="0" style="1" hidden="1" customWidth="1"/>
    <col min="9" max="9" width="1" style="1" hidden="1" customWidth="1"/>
    <col min="10" max="10" width="0.7109375" style="1" hidden="1" customWidth="1"/>
    <col min="11" max="12" width="0" style="1" hidden="1" customWidth="1"/>
    <col min="13" max="16384" width="9.140625" style="1"/>
  </cols>
  <sheetData>
    <row r="1" spans="1:20" s="36" customFormat="1" ht="30.75">
      <c r="A1" s="217" t="s">
        <v>8</v>
      </c>
      <c r="B1" s="217"/>
      <c r="C1" s="217"/>
    </row>
    <row r="2" spans="1:20" ht="10.5" customHeight="1"/>
    <row r="3" spans="1:20" s="15" customFormat="1" ht="27.75">
      <c r="A3" s="216" t="s">
        <v>72</v>
      </c>
      <c r="B3" s="216"/>
      <c r="C3" s="216"/>
      <c r="N3" s="16"/>
    </row>
    <row r="4" spans="1:20" ht="9.75" customHeight="1"/>
    <row r="5" spans="1:20">
      <c r="A5" s="38" t="s">
        <v>1</v>
      </c>
      <c r="B5" s="4" t="s">
        <v>2</v>
      </c>
      <c r="C5" s="4" t="s">
        <v>9</v>
      </c>
      <c r="O5" s="18"/>
    </row>
    <row r="6" spans="1:20">
      <c r="A6" s="112" t="s">
        <v>20</v>
      </c>
      <c r="B6" s="82">
        <v>4</v>
      </c>
      <c r="C6" s="104">
        <f t="shared" ref="C6:C12" si="0">B6*100/303</f>
        <v>1.3201320132013201</v>
      </c>
      <c r="O6" s="18"/>
      <c r="Q6" s="1" t="s">
        <v>63</v>
      </c>
      <c r="R6" s="1" t="s">
        <v>83</v>
      </c>
      <c r="S6" s="1" t="s">
        <v>84</v>
      </c>
      <c r="T6" s="1" t="s">
        <v>85</v>
      </c>
    </row>
    <row r="7" spans="1:20">
      <c r="A7" s="113" t="s">
        <v>11</v>
      </c>
      <c r="B7" s="83">
        <v>29</v>
      </c>
      <c r="C7" s="106">
        <f t="shared" si="0"/>
        <v>9.5709570957095718</v>
      </c>
      <c r="O7" s="18" t="s">
        <v>64</v>
      </c>
      <c r="P7" s="1">
        <v>9</v>
      </c>
      <c r="Q7" s="1">
        <v>1</v>
      </c>
      <c r="R7" s="1">
        <v>0.33222591362126247</v>
      </c>
      <c r="S7" s="1">
        <v>0.33222591362126247</v>
      </c>
      <c r="T7" s="1">
        <v>0.33222591362126247</v>
      </c>
    </row>
    <row r="8" spans="1:20">
      <c r="A8" s="113" t="s">
        <v>12</v>
      </c>
      <c r="B8" s="83">
        <v>83</v>
      </c>
      <c r="C8" s="106">
        <f t="shared" si="0"/>
        <v>27.392739273927393</v>
      </c>
      <c r="O8" s="18"/>
      <c r="P8" s="1">
        <v>29</v>
      </c>
      <c r="Q8" s="1">
        <v>3</v>
      </c>
      <c r="R8" s="1">
        <v>0.99667774086378735</v>
      </c>
      <c r="S8" s="1">
        <v>0.99667774086378735</v>
      </c>
      <c r="T8" s="1">
        <v>1.3289036544850499</v>
      </c>
    </row>
    <row r="9" spans="1:20">
      <c r="A9" s="113" t="s">
        <v>13</v>
      </c>
      <c r="B9" s="83">
        <v>87</v>
      </c>
      <c r="C9" s="106">
        <f t="shared" si="0"/>
        <v>28.712871287128714</v>
      </c>
      <c r="O9" s="18"/>
      <c r="P9" s="1">
        <v>39</v>
      </c>
      <c r="Q9" s="1">
        <v>33</v>
      </c>
      <c r="R9" s="1">
        <v>10.963455149501661</v>
      </c>
      <c r="S9" s="1">
        <v>10.963455149501661</v>
      </c>
      <c r="T9" s="1">
        <v>12.29235880398671</v>
      </c>
    </row>
    <row r="10" spans="1:20">
      <c r="A10" s="113" t="s">
        <v>21</v>
      </c>
      <c r="B10" s="83">
        <v>74</v>
      </c>
      <c r="C10" s="106">
        <f t="shared" si="0"/>
        <v>24.422442244224424</v>
      </c>
      <c r="O10" s="18"/>
      <c r="P10" s="1">
        <v>49</v>
      </c>
      <c r="Q10" s="1">
        <v>90</v>
      </c>
      <c r="R10" s="1">
        <v>29.900332225913623</v>
      </c>
      <c r="S10" s="1">
        <v>29.900332225913623</v>
      </c>
      <c r="T10" s="1">
        <v>42.192691029900331</v>
      </c>
    </row>
    <row r="11" spans="1:20">
      <c r="A11" s="113" t="s">
        <v>15</v>
      </c>
      <c r="B11" s="83">
        <v>23</v>
      </c>
      <c r="C11" s="106">
        <f t="shared" si="0"/>
        <v>7.5907590759075907</v>
      </c>
      <c r="P11" s="1">
        <v>59</v>
      </c>
      <c r="Q11" s="1">
        <v>85</v>
      </c>
      <c r="R11" s="1">
        <v>28.239202657807308</v>
      </c>
      <c r="S11" s="1">
        <v>28.239202657807308</v>
      </c>
      <c r="T11" s="1">
        <v>70.431893687707642</v>
      </c>
    </row>
    <row r="12" spans="1:20">
      <c r="A12" s="114" t="s">
        <v>16</v>
      </c>
      <c r="B12" s="84">
        <v>3</v>
      </c>
      <c r="C12" s="108">
        <f t="shared" si="0"/>
        <v>0.99009900990099009</v>
      </c>
      <c r="P12" s="1">
        <v>69</v>
      </c>
      <c r="Q12" s="1">
        <v>66</v>
      </c>
      <c r="R12" s="1">
        <v>21.926910299003321</v>
      </c>
      <c r="S12" s="1">
        <v>21.926910299003321</v>
      </c>
      <c r="T12" s="1">
        <v>92.358803986710967</v>
      </c>
    </row>
    <row r="13" spans="1:20" ht="24.75" thickBot="1">
      <c r="A13" s="39" t="s">
        <v>5</v>
      </c>
      <c r="B13" s="7">
        <f>SUM(B6:B12)</f>
        <v>303</v>
      </c>
      <c r="C13" s="8">
        <f>SUM(C6:C12)</f>
        <v>100</v>
      </c>
      <c r="P13" s="1">
        <v>89</v>
      </c>
      <c r="Q13" s="1">
        <v>4</v>
      </c>
      <c r="R13" s="1">
        <v>1.3289036544850499</v>
      </c>
      <c r="S13" s="1">
        <v>1.3289036544850499</v>
      </c>
      <c r="T13" s="1">
        <v>100</v>
      </c>
    </row>
    <row r="14" spans="1:20" ht="24.75" thickTop="1">
      <c r="P14" s="1" t="s">
        <v>65</v>
      </c>
      <c r="Q14" s="1">
        <v>301</v>
      </c>
      <c r="R14" s="1">
        <v>100</v>
      </c>
      <c r="S14" s="1">
        <v>100</v>
      </c>
    </row>
    <row r="15" spans="1:20">
      <c r="A15" s="9" t="s">
        <v>98</v>
      </c>
      <c r="B15" s="1" t="s">
        <v>116</v>
      </c>
      <c r="O15" s="1" t="s">
        <v>65</v>
      </c>
      <c r="Q15" s="1">
        <v>301</v>
      </c>
      <c r="R15" s="1">
        <v>100</v>
      </c>
    </row>
    <row r="16" spans="1:20">
      <c r="A16" s="1"/>
    </row>
    <row r="17" spans="1:17" ht="27.75">
      <c r="A17" s="216" t="s">
        <v>117</v>
      </c>
      <c r="B17" s="216"/>
      <c r="C17" s="216"/>
    </row>
    <row r="18" spans="1:17">
      <c r="A18" s="1"/>
    </row>
    <row r="23" spans="1:17">
      <c r="O23" s="1" t="s">
        <v>65</v>
      </c>
      <c r="P23" s="1" t="s">
        <v>86</v>
      </c>
      <c r="Q23" s="1">
        <v>52.67326732673267</v>
      </c>
    </row>
    <row r="24" spans="1:17">
      <c r="P24" s="1" t="s">
        <v>87</v>
      </c>
      <c r="Q24" s="1">
        <v>303</v>
      </c>
    </row>
    <row r="25" spans="1:17">
      <c r="P25" s="1" t="s">
        <v>88</v>
      </c>
      <c r="Q25" s="1">
        <v>12.029854345777329</v>
      </c>
    </row>
  </sheetData>
  <mergeCells count="3">
    <mergeCell ref="A3:C3"/>
    <mergeCell ref="A1:C1"/>
    <mergeCell ref="A17:C17"/>
  </mergeCells>
  <phoneticPr fontId="0" type="noConversion"/>
  <pageMargins left="0.78740157480314965" right="0.78740157480314965" top="0.78740157480314965" bottom="0.35433070866141736" header="0.19685039370078741" footer="0.39370078740157483"/>
  <pageSetup paperSize="9" orientation="portrait" horizontalDpi="1200" verticalDpi="1200" r:id="rId1"/>
  <headerFooter alignWithMargins="0">
    <oddHeader>&amp;L&amp;"TH SarabunPSK,ธรรมดา"หน้าที่ 22  สถิติโรคมะเร็ง  ปี พ.ศ. 2555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7"/>
  <sheetViews>
    <sheetView topLeftCell="A10" workbookViewId="0">
      <selection activeCell="F7" sqref="F7"/>
    </sheetView>
  </sheetViews>
  <sheetFormatPr defaultRowHeight="24"/>
  <cols>
    <col min="1" max="1" width="18" style="1" customWidth="1"/>
    <col min="2" max="2" width="15" style="1" customWidth="1"/>
    <col min="3" max="3" width="56.42578125" style="1" customWidth="1"/>
    <col min="4" max="16384" width="9.140625" style="1"/>
  </cols>
  <sheetData>
    <row r="1" spans="1:10" s="15" customFormat="1" ht="27.75">
      <c r="A1" s="208" t="s">
        <v>73</v>
      </c>
      <c r="B1" s="208"/>
      <c r="C1" s="208"/>
      <c r="E1" s="16"/>
    </row>
    <row r="2" spans="1:10" ht="9.75" customHeight="1"/>
    <row r="3" spans="1:10">
      <c r="A3" s="4" t="s">
        <v>25</v>
      </c>
      <c r="B3" s="4" t="s">
        <v>2</v>
      </c>
      <c r="C3" s="4" t="s">
        <v>9</v>
      </c>
    </row>
    <row r="4" spans="1:10">
      <c r="A4" s="83" t="s">
        <v>27</v>
      </c>
      <c r="B4" s="83">
        <v>68</v>
      </c>
      <c r="C4" s="106">
        <f t="shared" ref="C4:C8" si="0">B4*100/303</f>
        <v>22.442244224422442</v>
      </c>
    </row>
    <row r="5" spans="1:10">
      <c r="A5" s="83" t="s">
        <v>28</v>
      </c>
      <c r="B5" s="83">
        <v>117</v>
      </c>
      <c r="C5" s="106">
        <f t="shared" si="0"/>
        <v>38.613861386138616</v>
      </c>
    </row>
    <row r="6" spans="1:10">
      <c r="A6" s="83" t="s">
        <v>29</v>
      </c>
      <c r="B6" s="83">
        <v>93</v>
      </c>
      <c r="C6" s="106">
        <f t="shared" si="0"/>
        <v>30.693069306930692</v>
      </c>
    </row>
    <row r="7" spans="1:10">
      <c r="A7" s="83" t="s">
        <v>30</v>
      </c>
      <c r="B7" s="83">
        <v>21</v>
      </c>
      <c r="C7" s="106">
        <f t="shared" si="0"/>
        <v>6.9306930693069306</v>
      </c>
    </row>
    <row r="8" spans="1:10">
      <c r="A8" s="84" t="s">
        <v>31</v>
      </c>
      <c r="B8" s="84">
        <v>4</v>
      </c>
      <c r="C8" s="108">
        <f t="shared" si="0"/>
        <v>1.3201320132013201</v>
      </c>
    </row>
    <row r="9" spans="1:10" ht="24.75" thickBot="1">
      <c r="A9" s="6" t="s">
        <v>5</v>
      </c>
      <c r="B9" s="6">
        <f>SUM(B4:B8)</f>
        <v>303</v>
      </c>
      <c r="C9" s="8">
        <f>SUM(C4:C8)</f>
        <v>100</v>
      </c>
    </row>
    <row r="10" spans="1:10" ht="24.75" thickTop="1">
      <c r="A10" s="41"/>
      <c r="B10" s="41"/>
      <c r="C10" s="42"/>
    </row>
    <row r="11" spans="1:10" s="15" customFormat="1" ht="27.75">
      <c r="A11" s="208" t="s">
        <v>74</v>
      </c>
      <c r="B11" s="208"/>
      <c r="C11" s="208"/>
      <c r="E11" s="15" t="s">
        <v>64</v>
      </c>
      <c r="F11" s="15">
        <v>1</v>
      </c>
      <c r="G11" s="15">
        <v>93</v>
      </c>
      <c r="H11" s="15">
        <v>30.897009966777407</v>
      </c>
      <c r="I11" s="15">
        <v>30.897009966777407</v>
      </c>
      <c r="J11" s="15">
        <v>30.897009966777407</v>
      </c>
    </row>
    <row r="12" spans="1:10">
      <c r="F12" s="1">
        <v>2</v>
      </c>
      <c r="G12" s="1">
        <v>97</v>
      </c>
      <c r="H12" s="1">
        <v>32.225913621262457</v>
      </c>
      <c r="I12" s="1">
        <v>32.225913621262457</v>
      </c>
      <c r="J12" s="1">
        <v>63.122923588039868</v>
      </c>
    </row>
    <row r="13" spans="1:10">
      <c r="F13" s="1">
        <v>3</v>
      </c>
      <c r="G13" s="1">
        <v>76</v>
      </c>
      <c r="H13" s="1">
        <v>25.249169435215947</v>
      </c>
      <c r="I13" s="1">
        <v>25.249169435215947</v>
      </c>
      <c r="J13" s="1">
        <v>88.372093023255815</v>
      </c>
    </row>
    <row r="14" spans="1:10">
      <c r="F14" s="1">
        <v>4</v>
      </c>
      <c r="G14" s="1">
        <v>29</v>
      </c>
      <c r="H14" s="1">
        <v>9.6345514950166109</v>
      </c>
      <c r="I14" s="1">
        <v>9.6345514950166109</v>
      </c>
      <c r="J14" s="1">
        <v>98.006644518272424</v>
      </c>
    </row>
    <row r="15" spans="1:10">
      <c r="F15" s="1">
        <v>9</v>
      </c>
      <c r="G15" s="1">
        <v>6</v>
      </c>
      <c r="H15" s="1">
        <v>1.9933554817275747</v>
      </c>
      <c r="I15" s="1">
        <v>1.9933554817275747</v>
      </c>
      <c r="J15" s="1">
        <v>100</v>
      </c>
    </row>
    <row r="16" spans="1:10">
      <c r="F16" s="1" t="s">
        <v>65</v>
      </c>
      <c r="G16" s="1">
        <v>301</v>
      </c>
      <c r="H16" s="1">
        <v>100</v>
      </c>
      <c r="I16" s="1">
        <v>100</v>
      </c>
    </row>
    <row r="17" spans="5:8">
      <c r="E17" s="1" t="s">
        <v>65</v>
      </c>
      <c r="G17" s="1">
        <v>301</v>
      </c>
      <c r="H17" s="1">
        <v>100</v>
      </c>
    </row>
  </sheetData>
  <mergeCells count="2">
    <mergeCell ref="A1:C1"/>
    <mergeCell ref="A11:C11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23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5"/>
  <sheetViews>
    <sheetView topLeftCell="A16" zoomScaleSheetLayoutView="100" workbookViewId="0">
      <selection activeCell="E33" sqref="E33"/>
    </sheetView>
  </sheetViews>
  <sheetFormatPr defaultRowHeight="24"/>
  <cols>
    <col min="1" max="1" width="51.7109375" style="1" customWidth="1"/>
    <col min="2" max="2" width="10.28515625" style="56" customWidth="1"/>
    <col min="3" max="3" width="36.42578125" style="1" customWidth="1"/>
    <col min="4" max="4" width="9.140625" style="1"/>
    <col min="5" max="5" width="41.140625" style="1" customWidth="1"/>
    <col min="6" max="6" width="9.140625" style="56"/>
    <col min="7" max="8" width="9.140625" style="1"/>
    <col min="9" max="9" width="56.28515625" style="1" customWidth="1"/>
    <col min="10" max="16384" width="9.140625" style="1"/>
  </cols>
  <sheetData>
    <row r="1" spans="1:11" s="15" customFormat="1" ht="27.75">
      <c r="A1" s="208" t="s">
        <v>75</v>
      </c>
      <c r="B1" s="208"/>
      <c r="C1" s="208"/>
      <c r="E1" s="16"/>
      <c r="F1" s="77"/>
    </row>
    <row r="2" spans="1:11" ht="6.75" customHeight="1">
      <c r="C2" s="85"/>
    </row>
    <row r="3" spans="1:11">
      <c r="A3" s="4" t="s">
        <v>118</v>
      </c>
      <c r="B3" s="4" t="s">
        <v>129</v>
      </c>
      <c r="C3" s="86" t="s">
        <v>200</v>
      </c>
    </row>
    <row r="4" spans="1:11">
      <c r="A4" s="109" t="s">
        <v>53</v>
      </c>
      <c r="B4" s="82">
        <v>9</v>
      </c>
      <c r="C4" s="104">
        <f>B4*100/303</f>
        <v>2.9702970297029703</v>
      </c>
      <c r="D4" s="57"/>
      <c r="E4" s="87" t="s">
        <v>134</v>
      </c>
      <c r="F4" s="20">
        <v>221</v>
      </c>
      <c r="G4" s="10"/>
    </row>
    <row r="5" spans="1:11">
      <c r="A5" s="110" t="s">
        <v>104</v>
      </c>
      <c r="B5" s="83">
        <v>2</v>
      </c>
      <c r="C5" s="106">
        <f t="shared" ref="C5:C22" si="0">B5*100/303</f>
        <v>0.66006600660066006</v>
      </c>
      <c r="E5" s="87" t="s">
        <v>131</v>
      </c>
      <c r="F5" s="20">
        <v>60</v>
      </c>
      <c r="G5" s="10"/>
      <c r="J5" s="71"/>
      <c r="K5" s="18"/>
    </row>
    <row r="6" spans="1:11">
      <c r="A6" s="110" t="s">
        <v>95</v>
      </c>
      <c r="B6" s="83">
        <v>1</v>
      </c>
      <c r="C6" s="106">
        <f t="shared" si="0"/>
        <v>0.33003300330033003</v>
      </c>
      <c r="E6" s="87" t="s">
        <v>130</v>
      </c>
      <c r="F6" s="58">
        <v>9</v>
      </c>
      <c r="G6" s="10"/>
      <c r="J6" s="71"/>
      <c r="K6" s="18"/>
    </row>
    <row r="7" spans="1:11">
      <c r="A7" s="115" t="s">
        <v>43</v>
      </c>
      <c r="B7" s="116">
        <v>4</v>
      </c>
      <c r="C7" s="117">
        <f t="shared" si="0"/>
        <v>1.3201320132013201</v>
      </c>
      <c r="E7" s="87" t="s">
        <v>132</v>
      </c>
      <c r="F7" s="58">
        <v>5</v>
      </c>
      <c r="G7" s="18"/>
      <c r="J7" s="71"/>
      <c r="K7" s="18"/>
    </row>
    <row r="8" spans="1:11">
      <c r="A8" s="115" t="s">
        <v>44</v>
      </c>
      <c r="B8" s="116">
        <v>12</v>
      </c>
      <c r="C8" s="117">
        <f t="shared" si="0"/>
        <v>3.9603960396039604</v>
      </c>
      <c r="E8" s="1" t="s">
        <v>133</v>
      </c>
      <c r="F8" s="56">
        <v>8</v>
      </c>
      <c r="G8" s="18"/>
      <c r="J8" s="71"/>
      <c r="K8" s="18"/>
    </row>
    <row r="9" spans="1:11">
      <c r="A9" s="115" t="s">
        <v>45</v>
      </c>
      <c r="B9" s="116">
        <v>62</v>
      </c>
      <c r="C9" s="117">
        <f t="shared" si="0"/>
        <v>20.462046204620464</v>
      </c>
      <c r="E9" s="88"/>
      <c r="G9" s="18"/>
      <c r="J9" s="71"/>
      <c r="K9" s="18"/>
    </row>
    <row r="10" spans="1:11">
      <c r="A10" s="115" t="s">
        <v>119</v>
      </c>
      <c r="B10" s="116">
        <v>34</v>
      </c>
      <c r="C10" s="117">
        <f t="shared" si="0"/>
        <v>11.221122112211221</v>
      </c>
      <c r="E10" s="17"/>
      <c r="F10" s="89">
        <f>SUM(F4:F9)</f>
        <v>303</v>
      </c>
      <c r="G10" s="18"/>
      <c r="J10" s="71"/>
      <c r="K10" s="18"/>
    </row>
    <row r="11" spans="1:11">
      <c r="A11" s="118" t="s">
        <v>128</v>
      </c>
      <c r="B11" s="116">
        <v>110</v>
      </c>
      <c r="C11" s="117">
        <f t="shared" si="0"/>
        <v>36.303630363036305</v>
      </c>
      <c r="E11" s="57"/>
      <c r="F11" s="89"/>
      <c r="G11" s="10"/>
      <c r="J11" s="71"/>
      <c r="K11" s="18"/>
    </row>
    <row r="12" spans="1:11">
      <c r="A12" s="115" t="s">
        <v>120</v>
      </c>
      <c r="B12" s="116">
        <v>3</v>
      </c>
      <c r="C12" s="117">
        <f t="shared" si="0"/>
        <v>0.99009900990099009</v>
      </c>
      <c r="F12" s="89"/>
      <c r="G12" s="10"/>
      <c r="J12" s="71"/>
      <c r="K12" s="18"/>
    </row>
    <row r="13" spans="1:11">
      <c r="A13" s="115" t="s">
        <v>41</v>
      </c>
      <c r="B13" s="116">
        <v>30</v>
      </c>
      <c r="C13" s="117">
        <f t="shared" si="0"/>
        <v>9.9009900990099009</v>
      </c>
      <c r="G13" s="18"/>
      <c r="J13" s="71"/>
      <c r="K13" s="18"/>
    </row>
    <row r="14" spans="1:11">
      <c r="A14" s="115" t="s">
        <v>121</v>
      </c>
      <c r="B14" s="116">
        <v>1</v>
      </c>
      <c r="C14" s="117">
        <f t="shared" si="0"/>
        <v>0.33003300330033003</v>
      </c>
      <c r="F14" s="58"/>
      <c r="G14" s="18"/>
      <c r="J14" s="71"/>
      <c r="K14" s="18"/>
    </row>
    <row r="15" spans="1:11">
      <c r="A15" s="115" t="s">
        <v>122</v>
      </c>
      <c r="B15" s="116">
        <v>1</v>
      </c>
      <c r="C15" s="117">
        <f t="shared" si="0"/>
        <v>0.33003300330033003</v>
      </c>
      <c r="F15" s="58"/>
      <c r="G15" s="18"/>
      <c r="J15" s="71"/>
      <c r="K15" s="18"/>
    </row>
    <row r="16" spans="1:11">
      <c r="A16" s="115" t="s">
        <v>123</v>
      </c>
      <c r="B16" s="116">
        <v>1</v>
      </c>
      <c r="C16" s="117">
        <f t="shared" si="0"/>
        <v>0.33003300330033003</v>
      </c>
      <c r="F16" s="58"/>
      <c r="G16" s="18">
        <v>198</v>
      </c>
      <c r="J16" s="71"/>
      <c r="K16" s="18"/>
    </row>
    <row r="17" spans="1:11">
      <c r="A17" s="115" t="s">
        <v>124</v>
      </c>
      <c r="B17" s="116">
        <v>3</v>
      </c>
      <c r="C17" s="117">
        <f t="shared" si="0"/>
        <v>0.99009900990099009</v>
      </c>
      <c r="F17" s="58"/>
      <c r="G17" s="18">
        <v>31</v>
      </c>
      <c r="J17" s="71"/>
      <c r="K17" s="18"/>
    </row>
    <row r="18" spans="1:11">
      <c r="A18" s="115" t="s">
        <v>125</v>
      </c>
      <c r="B18" s="116">
        <v>22</v>
      </c>
      <c r="C18" s="117">
        <f t="shared" si="0"/>
        <v>7.2607260726072607</v>
      </c>
      <c r="E18" s="17" t="s">
        <v>45</v>
      </c>
      <c r="F18" s="56">
        <v>49</v>
      </c>
      <c r="G18" s="18">
        <f>SUM(G16:G17)</f>
        <v>229</v>
      </c>
      <c r="J18" s="71"/>
      <c r="K18" s="18"/>
    </row>
    <row r="19" spans="1:11">
      <c r="A19" s="115" t="s">
        <v>42</v>
      </c>
      <c r="B19" s="116">
        <v>1</v>
      </c>
      <c r="C19" s="117">
        <f t="shared" si="0"/>
        <v>0.33003300330033003</v>
      </c>
      <c r="E19" s="17" t="s">
        <v>46</v>
      </c>
      <c r="F19" s="56">
        <v>31</v>
      </c>
      <c r="G19" s="18">
        <f>301-229</f>
        <v>72</v>
      </c>
      <c r="J19" s="71"/>
      <c r="K19" s="18"/>
    </row>
    <row r="20" spans="1:11">
      <c r="A20" s="115" t="s">
        <v>126</v>
      </c>
      <c r="B20" s="116">
        <v>1</v>
      </c>
      <c r="C20" s="117">
        <f t="shared" si="0"/>
        <v>0.33003300330033003</v>
      </c>
      <c r="E20" s="17" t="s">
        <v>47</v>
      </c>
      <c r="F20" s="56">
        <v>115</v>
      </c>
      <c r="G20" s="18"/>
      <c r="J20" s="71"/>
      <c r="K20" s="18"/>
    </row>
    <row r="21" spans="1:11">
      <c r="A21" s="110" t="s">
        <v>127</v>
      </c>
      <c r="B21" s="83">
        <v>5</v>
      </c>
      <c r="C21" s="106">
        <f t="shared" si="0"/>
        <v>1.6501650165016502</v>
      </c>
      <c r="E21" s="17" t="s">
        <v>79</v>
      </c>
      <c r="F21" s="56">
        <v>3</v>
      </c>
      <c r="J21" s="71"/>
      <c r="K21" s="18"/>
    </row>
    <row r="22" spans="1:11">
      <c r="A22" s="111" t="s">
        <v>109</v>
      </c>
      <c r="B22" s="84">
        <v>1</v>
      </c>
      <c r="C22" s="108">
        <f t="shared" si="0"/>
        <v>0.33003300330033003</v>
      </c>
      <c r="F22" s="56">
        <f>SUM(F18:F21)</f>
        <v>198</v>
      </c>
      <c r="J22" s="71"/>
      <c r="K22" s="18"/>
    </row>
    <row r="23" spans="1:11" ht="24.75" thickBot="1">
      <c r="A23" s="6" t="s">
        <v>5</v>
      </c>
      <c r="B23" s="90">
        <f>SUM(B4:B22)</f>
        <v>303</v>
      </c>
      <c r="C23" s="8">
        <f>SUM(C4:C22)</f>
        <v>99.999999999999986</v>
      </c>
      <c r="G23" s="18"/>
      <c r="H23" s="56"/>
      <c r="J23" s="71"/>
    </row>
    <row r="24" spans="1:11" ht="10.5" customHeight="1" thickTop="1">
      <c r="A24" s="41"/>
      <c r="B24" s="42"/>
      <c r="C24" s="41"/>
      <c r="G24" s="18"/>
      <c r="H24" s="56"/>
      <c r="I24" s="3"/>
    </row>
    <row r="25" spans="1:11" ht="24" customHeight="1">
      <c r="A25" s="208" t="s">
        <v>76</v>
      </c>
      <c r="B25" s="208"/>
      <c r="C25" s="208"/>
      <c r="F25" s="58"/>
      <c r="H25" s="56"/>
      <c r="I25" s="3"/>
    </row>
    <row r="26" spans="1:11">
      <c r="F26" s="58"/>
      <c r="H26" s="56"/>
      <c r="I26" s="3"/>
    </row>
    <row r="27" spans="1:11">
      <c r="H27" s="56"/>
      <c r="I27" s="3"/>
    </row>
    <row r="28" spans="1:11">
      <c r="H28" s="56"/>
      <c r="I28" s="3"/>
    </row>
    <row r="29" spans="1:11">
      <c r="H29" s="56"/>
      <c r="I29" s="3"/>
    </row>
    <row r="30" spans="1:11">
      <c r="H30" s="56"/>
      <c r="I30" s="56"/>
    </row>
    <row r="31" spans="1:11">
      <c r="H31" s="56"/>
      <c r="I31" s="56"/>
    </row>
    <row r="32" spans="1:11">
      <c r="H32" s="56"/>
      <c r="I32" s="56"/>
    </row>
    <row r="33" spans="8:9">
      <c r="H33" s="56"/>
      <c r="I33" s="56"/>
    </row>
    <row r="35" spans="8:9" ht="21.75" customHeight="1"/>
  </sheetData>
  <mergeCells count="2">
    <mergeCell ref="A1:C1"/>
    <mergeCell ref="A25:C25"/>
  </mergeCells>
  <phoneticPr fontId="0" type="noConversion"/>
  <pageMargins left="0.59055118110236227" right="0.59055118110236227" top="0.78740157480314965" bottom="0.35433070866141736" header="0.19685039370078741" footer="0.31496062992125984"/>
  <pageSetup paperSize="9" orientation="portrait" horizontalDpi="1200" verticalDpi="1200" r:id="rId1"/>
  <headerFooter alignWithMargins="0">
    <oddHeader>&amp;L&amp;"TH SarabunPSK,ธรรมดา"หน้าที่ 24  สถิติโรคมะเร็ง  ปี พ.ศ. 2555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R12"/>
  <sheetViews>
    <sheetView topLeftCell="A13" workbookViewId="0">
      <selection activeCell="G19" sqref="G19"/>
    </sheetView>
  </sheetViews>
  <sheetFormatPr defaultRowHeight="24"/>
  <cols>
    <col min="1" max="1" width="9.28515625" style="14" customWidth="1"/>
    <col min="2" max="3" width="36.85546875" style="14" customWidth="1"/>
    <col min="4" max="4" width="10" style="14" customWidth="1"/>
    <col min="5" max="16384" width="9.140625" style="14"/>
  </cols>
  <sheetData>
    <row r="1" spans="1:18" s="13" customFormat="1" ht="27.75">
      <c r="A1" s="215" t="s">
        <v>78</v>
      </c>
      <c r="B1" s="215"/>
      <c r="C1" s="215"/>
      <c r="D1" s="215"/>
      <c r="E1" s="52"/>
      <c r="F1" s="52"/>
      <c r="G1" s="52"/>
      <c r="H1" s="52"/>
      <c r="I1" s="52"/>
      <c r="J1" s="52"/>
    </row>
    <row r="2" spans="1:18" ht="9.75" customHeight="1"/>
    <row r="3" spans="1:18">
      <c r="B3" s="12" t="s">
        <v>37</v>
      </c>
      <c r="C3" s="53" t="s">
        <v>2</v>
      </c>
      <c r="D3" s="54"/>
      <c r="E3" s="55"/>
      <c r="F3" s="55"/>
      <c r="K3" s="218"/>
      <c r="L3" s="219"/>
      <c r="M3" s="219"/>
      <c r="N3" s="219"/>
      <c r="O3" s="219"/>
      <c r="P3" s="220"/>
      <c r="Q3" s="221"/>
      <c r="R3" s="222"/>
    </row>
    <row r="4" spans="1:18">
      <c r="B4" s="100" t="s">
        <v>34</v>
      </c>
      <c r="C4" s="101">
        <v>251</v>
      </c>
      <c r="D4" s="55"/>
      <c r="E4" s="55"/>
      <c r="F4" s="55"/>
    </row>
    <row r="5" spans="1:18">
      <c r="B5" s="96" t="s">
        <v>38</v>
      </c>
      <c r="C5" s="97">
        <v>149</v>
      </c>
      <c r="D5" s="55"/>
      <c r="E5" s="55"/>
      <c r="F5" s="55"/>
    </row>
    <row r="6" spans="1:18">
      <c r="B6" s="96" t="s">
        <v>35</v>
      </c>
      <c r="C6" s="97">
        <v>48</v>
      </c>
      <c r="D6" s="55"/>
      <c r="E6" s="55"/>
      <c r="F6" s="55"/>
    </row>
    <row r="7" spans="1:18">
      <c r="B7" s="98" t="s">
        <v>40</v>
      </c>
      <c r="C7" s="99">
        <v>2</v>
      </c>
      <c r="D7" s="55"/>
      <c r="E7" s="55"/>
      <c r="F7" s="55"/>
    </row>
    <row r="8" spans="1:18">
      <c r="B8" s="221"/>
      <c r="C8" s="221"/>
      <c r="D8" s="221"/>
      <c r="E8" s="221"/>
      <c r="F8" s="221"/>
      <c r="G8" s="221"/>
      <c r="H8" s="221"/>
      <c r="I8" s="221"/>
    </row>
    <row r="9" spans="1:18">
      <c r="A9" s="33" t="s">
        <v>39</v>
      </c>
      <c r="B9" s="1" t="s">
        <v>112</v>
      </c>
    </row>
    <row r="10" spans="1:18">
      <c r="A10" s="1"/>
      <c r="B10" s="1" t="s">
        <v>113</v>
      </c>
    </row>
    <row r="12" spans="1:18" ht="27.75">
      <c r="A12" s="215" t="s">
        <v>135</v>
      </c>
      <c r="B12" s="215"/>
      <c r="C12" s="215"/>
      <c r="D12" s="52"/>
      <c r="E12" s="52"/>
    </row>
  </sheetData>
  <mergeCells count="6">
    <mergeCell ref="A12:C12"/>
    <mergeCell ref="A1:D1"/>
    <mergeCell ref="K3:O3"/>
    <mergeCell ref="P3:R3"/>
    <mergeCell ref="B8:F8"/>
    <mergeCell ref="G8:I8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horizontalDpi="1200" verticalDpi="1200" r:id="rId1"/>
  <headerFooter alignWithMargins="0">
    <oddHeader>&amp;R&amp;"TH SarabunPSK,ธรรมดา"โรงพยาบาลมะเร็งอุบลราชธานี  (Hospital  Based  Cancer  Registry)  หน้าที่  25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40</vt:i4>
      </vt:variant>
      <vt:variant>
        <vt:lpstr>ช่วงที่มีชื่อ</vt:lpstr>
      </vt:variant>
      <vt:variant>
        <vt:i4>1</vt:i4>
      </vt:variant>
    </vt:vector>
  </HeadingPairs>
  <TitlesOfParts>
    <vt:vector size="41" baseType="lpstr">
      <vt:lpstr>เต้านม</vt:lpstr>
      <vt:lpstr>ต17</vt:lpstr>
      <vt:lpstr>ต18</vt:lpstr>
      <vt:lpstr>ต19</vt:lpstr>
      <vt:lpstr>รุป17</vt:lpstr>
      <vt:lpstr>ปากมดลูก</vt:lpstr>
      <vt:lpstr>ตร21</vt:lpstr>
      <vt:lpstr>ตร22</vt:lpstr>
      <vt:lpstr>ตร23</vt:lpstr>
      <vt:lpstr>รูป23</vt:lpstr>
      <vt:lpstr>สำไส้ใหญ่</vt:lpstr>
      <vt:lpstr>ต25</vt:lpstr>
      <vt:lpstr>ต26</vt:lpstr>
      <vt:lpstr>ต27</vt:lpstr>
      <vt:lpstr>รูป27</vt:lpstr>
      <vt:lpstr>ตับและท่อน้ำดี</vt:lpstr>
      <vt:lpstr>ต29</vt:lpstr>
      <vt:lpstr>ตร30</vt:lpstr>
      <vt:lpstr>ตร31</vt:lpstr>
      <vt:lpstr>รูป32</vt:lpstr>
      <vt:lpstr>ปอด</vt:lpstr>
      <vt:lpstr>ต33</vt:lpstr>
      <vt:lpstr>ต34</vt:lpstr>
      <vt:lpstr>ต35</vt:lpstr>
      <vt:lpstr>รูป 37</vt:lpstr>
      <vt:lpstr>ตร36</vt:lpstr>
      <vt:lpstr>คั่นหน้า</vt:lpstr>
      <vt:lpstr>PATHOน.44</vt:lpstr>
      <vt:lpstr>PATHOน.45</vt:lpstr>
      <vt:lpstr>PATHOน.46</vt:lpstr>
      <vt:lpstr>PATHOน.47</vt:lpstr>
      <vt:lpstr>PATHOน.48</vt:lpstr>
      <vt:lpstr>PATHOน.49</vt:lpstr>
      <vt:lpstr>PATHOน.50</vt:lpstr>
      <vt:lpstr>PATHOน.51</vt:lpstr>
      <vt:lpstr>PATHOน.52</vt:lpstr>
      <vt:lpstr>PATHOน.53</vt:lpstr>
      <vt:lpstr>PATHOน.54</vt:lpstr>
      <vt:lpstr>PATHOน.55</vt:lpstr>
      <vt:lpstr>PATHOน.56</vt:lpstr>
      <vt:lpstr>ตับและท่อน้ำดี!Print_Area</vt:lpstr>
    </vt:vector>
  </TitlesOfParts>
  <Company>uboncancer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Cancer</dc:creator>
  <cp:lastModifiedBy>Administrator</cp:lastModifiedBy>
  <cp:lastPrinted>2014-01-21T07:57:38Z</cp:lastPrinted>
  <dcterms:created xsi:type="dcterms:W3CDTF">2005-08-25T08:35:28Z</dcterms:created>
  <dcterms:modified xsi:type="dcterms:W3CDTF">2014-01-21T08:04:33Z</dcterms:modified>
</cp:coreProperties>
</file>